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 DOSSIERS PC BUREAU NAS 11 mai 2025\2025 Manche Loudenvielle\"/>
    </mc:Choice>
  </mc:AlternateContent>
  <xr:revisionPtr revIDLastSave="0" documentId="8_{8E2D8C7B-37FD-4FAB-AFD4-1F03BE7EADB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ARC" sheetId="1" r:id="rId1"/>
    <sheet name="PROPULSEUR" sheetId="5" r:id="rId2"/>
    <sheet name="Exemp propu" sheetId="3" r:id="rId3"/>
    <sheet name="exemple" sheetId="4" r:id="rId4"/>
    <sheet name="Feuil2" sheetId="2" r:id="rId5"/>
  </sheets>
  <definedNames>
    <definedName name="_xlnm._FilterDatabase" localSheetId="0" hidden="1">ARC!$B$1:$S$59</definedName>
    <definedName name="_xlnm._FilterDatabase" localSheetId="1" hidden="1">PROPULSEUR!$B$1:$S$44</definedName>
    <definedName name="_xlnm.Print_Area" localSheetId="0">ARC!$B$1:$O$55</definedName>
    <definedName name="_xlnm.Print_Area" localSheetId="2">'Exemp propu'!$B$1:$L$53</definedName>
    <definedName name="_xlnm.Print_Area" localSheetId="3">exemple!$A$1:$G$47</definedName>
    <definedName name="_xlnm.Print_Area" localSheetId="1">PROPULSEUR!$B$1:$P$36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5" l="1"/>
  <c r="I20" i="5"/>
  <c r="O11" i="5"/>
  <c r="H11" i="5"/>
  <c r="H6" i="5"/>
  <c r="H3" i="5"/>
  <c r="H12" i="5"/>
  <c r="H10" i="5"/>
  <c r="H9" i="5"/>
  <c r="H25" i="5"/>
  <c r="H19" i="5"/>
  <c r="H2" i="5"/>
  <c r="H4" i="5"/>
  <c r="H5" i="5"/>
  <c r="H7" i="5"/>
  <c r="H8" i="5"/>
  <c r="H13" i="5"/>
  <c r="H14" i="5"/>
  <c r="H15" i="5"/>
  <c r="H16" i="5"/>
  <c r="H17" i="5"/>
  <c r="H18" i="5"/>
  <c r="H21" i="5"/>
  <c r="H22" i="5"/>
  <c r="H23" i="5"/>
  <c r="H24" i="5"/>
  <c r="H26" i="5"/>
  <c r="H28" i="5"/>
  <c r="H29" i="5"/>
  <c r="H30" i="5"/>
  <c r="H31" i="5"/>
  <c r="H32" i="5"/>
  <c r="H33" i="5"/>
  <c r="M11" i="5"/>
  <c r="N11" i="5"/>
  <c r="L11" i="5"/>
  <c r="K11" i="5"/>
  <c r="I11" i="5"/>
  <c r="J11" i="5"/>
  <c r="H36" i="5"/>
  <c r="I12" i="5"/>
  <c r="J12" i="5"/>
  <c r="K12" i="5"/>
  <c r="L12" i="5"/>
  <c r="M12" i="5"/>
  <c r="N12" i="5"/>
  <c r="O12" i="5"/>
  <c r="P12" i="5"/>
  <c r="S12" i="5"/>
  <c r="O16" i="5"/>
  <c r="N16" i="5"/>
  <c r="M16" i="5"/>
  <c r="K16" i="5"/>
  <c r="L16" i="5"/>
  <c r="I16" i="5"/>
  <c r="J16" i="5"/>
  <c r="O24" i="5"/>
  <c r="N24" i="5"/>
  <c r="M24" i="5"/>
  <c r="K24" i="5"/>
  <c r="L24" i="5"/>
  <c r="I24" i="5"/>
  <c r="J24" i="5"/>
  <c r="H7" i="1"/>
  <c r="S7" i="1"/>
  <c r="H4" i="1"/>
  <c r="H5" i="1"/>
  <c r="H2" i="1"/>
  <c r="H3" i="1"/>
  <c r="H6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O7" i="1"/>
  <c r="N7" i="1"/>
  <c r="M7" i="1"/>
  <c r="K7" i="1"/>
  <c r="L7" i="1"/>
  <c r="I7" i="1"/>
  <c r="J7" i="1"/>
  <c r="O31" i="1"/>
  <c r="M31" i="1"/>
  <c r="N31" i="1"/>
  <c r="L31" i="1"/>
  <c r="K31" i="1"/>
  <c r="I31" i="1"/>
  <c r="J31" i="1"/>
  <c r="I30" i="1"/>
  <c r="J30" i="1"/>
  <c r="K30" i="1"/>
  <c r="L30" i="1"/>
  <c r="M30" i="1"/>
  <c r="N30" i="1"/>
  <c r="O30" i="1"/>
  <c r="P30" i="1"/>
  <c r="S30" i="1"/>
  <c r="O57" i="1"/>
  <c r="N57" i="1"/>
  <c r="M57" i="1"/>
  <c r="H57" i="1"/>
  <c r="K57" i="1"/>
  <c r="L57" i="1"/>
  <c r="I57" i="1"/>
  <c r="J57" i="1"/>
  <c r="O56" i="1"/>
  <c r="H56" i="1"/>
  <c r="M56" i="1"/>
  <c r="N56" i="1"/>
  <c r="L56" i="1"/>
  <c r="K56" i="1"/>
  <c r="I56" i="1"/>
  <c r="J56" i="1"/>
  <c r="O55" i="1"/>
  <c r="H55" i="1"/>
  <c r="M55" i="1"/>
  <c r="N55" i="1"/>
  <c r="L55" i="1"/>
  <c r="K55" i="1"/>
  <c r="I55" i="1"/>
  <c r="J55" i="1"/>
  <c r="O15" i="1"/>
  <c r="N15" i="1"/>
  <c r="M15" i="1"/>
  <c r="K15" i="1"/>
  <c r="L15" i="1"/>
  <c r="I15" i="1"/>
  <c r="J15" i="1"/>
  <c r="O3" i="1"/>
  <c r="N3" i="1"/>
  <c r="M3" i="1"/>
  <c r="K3" i="1"/>
  <c r="L3" i="1"/>
  <c r="I3" i="1"/>
  <c r="J3" i="1"/>
  <c r="H54" i="1"/>
  <c r="M2" i="1" a="1"/>
  <c r="M2" i="1"/>
  <c r="M4" i="1"/>
  <c r="M5" i="1"/>
  <c r="S47" i="1"/>
  <c r="O47" i="1"/>
  <c r="N47" i="1"/>
  <c r="M47" i="1"/>
  <c r="L47" i="1"/>
  <c r="K47" i="1"/>
  <c r="I47" i="1"/>
  <c r="J47" i="1"/>
  <c r="S46" i="1"/>
  <c r="P46" i="1"/>
  <c r="O46" i="1"/>
  <c r="N46" i="1"/>
  <c r="M46" i="1"/>
  <c r="L46" i="1"/>
  <c r="K46" i="1"/>
  <c r="I46" i="1"/>
  <c r="J46" i="1"/>
  <c r="S45" i="1"/>
  <c r="P45" i="1"/>
  <c r="O45" i="1"/>
  <c r="N45" i="1"/>
  <c r="M45" i="1"/>
  <c r="L45" i="1"/>
  <c r="K45" i="1"/>
  <c r="I45" i="1"/>
  <c r="J45" i="1"/>
  <c r="S44" i="1"/>
  <c r="P44" i="1"/>
  <c r="O44" i="1"/>
  <c r="N44" i="1"/>
  <c r="M44" i="1"/>
  <c r="L44" i="1"/>
  <c r="K44" i="1"/>
  <c r="I44" i="1"/>
  <c r="J44" i="1"/>
  <c r="S43" i="1"/>
  <c r="P43" i="1"/>
  <c r="O43" i="1"/>
  <c r="N43" i="1"/>
  <c r="M43" i="1"/>
  <c r="L43" i="1"/>
  <c r="K43" i="1"/>
  <c r="I43" i="1"/>
  <c r="J43" i="1"/>
  <c r="S42" i="1"/>
  <c r="P42" i="1"/>
  <c r="O42" i="1"/>
  <c r="N42" i="1"/>
  <c r="M42" i="1"/>
  <c r="L42" i="1"/>
  <c r="K42" i="1"/>
  <c r="I42" i="1"/>
  <c r="J42" i="1"/>
  <c r="S41" i="1"/>
  <c r="P41" i="1"/>
  <c r="O41" i="1"/>
  <c r="N41" i="1"/>
  <c r="M41" i="1"/>
  <c r="L41" i="1"/>
  <c r="K41" i="1"/>
  <c r="I41" i="1"/>
  <c r="J41" i="1"/>
  <c r="S40" i="1"/>
  <c r="O40" i="1"/>
  <c r="N40" i="1"/>
  <c r="M40" i="1"/>
  <c r="L40" i="1"/>
  <c r="K40" i="1"/>
  <c r="I40" i="1"/>
  <c r="J40" i="1"/>
  <c r="K2" i="1" a="1"/>
  <c r="K2" i="1"/>
  <c r="I33" i="5"/>
  <c r="M33" i="5"/>
  <c r="M23" i="5"/>
  <c r="N23" i="5"/>
  <c r="L23" i="5"/>
  <c r="K23" i="5"/>
  <c r="S23" i="5"/>
  <c r="O25" i="5"/>
  <c r="N25" i="5"/>
  <c r="M25" i="5"/>
  <c r="O22" i="5"/>
  <c r="N22" i="5"/>
  <c r="M22" i="5"/>
  <c r="O26" i="5"/>
  <c r="M26" i="5"/>
  <c r="N26" i="5"/>
  <c r="O35" i="1"/>
  <c r="L35" i="1"/>
  <c r="K35" i="1"/>
  <c r="O20" i="1"/>
  <c r="N20" i="1"/>
  <c r="M20" i="1"/>
  <c r="O12" i="1"/>
  <c r="N12" i="1"/>
  <c r="M12" i="1"/>
  <c r="O2" i="1"/>
  <c r="N2" i="1"/>
  <c r="O21" i="1"/>
  <c r="M21" i="1"/>
  <c r="N21" i="1"/>
  <c r="O11" i="1"/>
  <c r="K11" i="1"/>
  <c r="L11" i="1"/>
  <c r="O8" i="1"/>
  <c r="K8" i="1"/>
  <c r="L8" i="1"/>
  <c r="O22" i="1"/>
  <c r="N22" i="1"/>
  <c r="M22" i="1"/>
  <c r="O32" i="1"/>
  <c r="L32" i="1"/>
  <c r="K32" i="1"/>
  <c r="M26" i="1"/>
  <c r="M6" i="1"/>
  <c r="M29" i="1"/>
  <c r="M36" i="1"/>
  <c r="M24" i="1"/>
  <c r="M14" i="1"/>
  <c r="M9" i="1"/>
  <c r="M49" i="1"/>
  <c r="M39" i="1"/>
  <c r="M27" i="1"/>
  <c r="M19" i="1"/>
  <c r="M17" i="1"/>
  <c r="M13" i="1"/>
  <c r="M18" i="1"/>
  <c r="M33" i="1"/>
  <c r="M10" i="1"/>
  <c r="M48" i="1"/>
  <c r="M25" i="1"/>
  <c r="M23" i="1"/>
  <c r="M38" i="1"/>
  <c r="N39" i="1"/>
  <c r="L39" i="1"/>
  <c r="K39" i="1"/>
  <c r="S39" i="1"/>
  <c r="S25" i="5"/>
  <c r="S22" i="5"/>
  <c r="S26" i="5"/>
  <c r="P8" i="5"/>
  <c r="O8" i="5"/>
  <c r="K8" i="5"/>
  <c r="L8" i="5"/>
  <c r="P14" i="5"/>
  <c r="O14" i="5"/>
  <c r="P20" i="5"/>
  <c r="O20" i="5"/>
  <c r="K20" i="5"/>
  <c r="L20" i="5"/>
  <c r="S20" i="5"/>
  <c r="P15" i="5"/>
  <c r="O15" i="5"/>
  <c r="M15" i="5"/>
  <c r="N15" i="5"/>
  <c r="S15" i="5"/>
  <c r="P32" i="5"/>
  <c r="O32" i="5"/>
  <c r="N32" i="5"/>
  <c r="M32" i="5"/>
  <c r="P2" i="5"/>
  <c r="O2" i="5"/>
  <c r="M2" i="5"/>
  <c r="N2" i="5"/>
  <c r="P10" i="5"/>
  <c r="O10" i="5"/>
  <c r="M10" i="5"/>
  <c r="N10" i="5"/>
  <c r="P29" i="5"/>
  <c r="O29" i="5"/>
  <c r="L29" i="5"/>
  <c r="K29" i="5"/>
  <c r="P3" i="5"/>
  <c r="O3" i="5"/>
  <c r="N3" i="5"/>
  <c r="M3" i="5"/>
  <c r="S3" i="5"/>
  <c r="P9" i="5"/>
  <c r="O9" i="5"/>
  <c r="K9" i="5"/>
  <c r="L9" i="5"/>
  <c r="P13" i="5"/>
  <c r="O13" i="5"/>
  <c r="K13" i="5"/>
  <c r="L13" i="5"/>
  <c r="S13" i="5"/>
  <c r="P17" i="5"/>
  <c r="O17" i="5"/>
  <c r="K17" i="5"/>
  <c r="L17" i="5"/>
  <c r="N31" i="5"/>
  <c r="M31" i="5"/>
  <c r="L31" i="5"/>
  <c r="K31" i="5"/>
  <c r="S31" i="5"/>
  <c r="P27" i="5"/>
  <c r="N30" i="5"/>
  <c r="M30" i="5"/>
  <c r="L30" i="5"/>
  <c r="K30" i="5"/>
  <c r="S30" i="5"/>
  <c r="N28" i="5"/>
  <c r="M28" i="5"/>
  <c r="L28" i="5"/>
  <c r="K28" i="5"/>
  <c r="S28" i="5"/>
  <c r="P33" i="5"/>
  <c r="O33" i="5"/>
  <c r="L33" i="5"/>
  <c r="K33" i="5"/>
  <c r="J33" i="5"/>
  <c r="P19" i="5"/>
  <c r="O19" i="5"/>
  <c r="K19" i="5"/>
  <c r="L19" i="5"/>
  <c r="P4" i="5"/>
  <c r="O4" i="5"/>
  <c r="N4" i="5"/>
  <c r="M4" i="5"/>
  <c r="S4" i="5"/>
  <c r="P18" i="5"/>
  <c r="O18" i="5"/>
  <c r="L18" i="5"/>
  <c r="K18" i="5"/>
  <c r="S18" i="5"/>
  <c r="N6" i="5"/>
  <c r="M6" i="5"/>
  <c r="S6" i="5"/>
  <c r="P21" i="5"/>
  <c r="O21" i="5"/>
  <c r="S21" i="5"/>
  <c r="P7" i="5"/>
  <c r="O7" i="5"/>
  <c r="S7" i="5"/>
  <c r="P5" i="5"/>
  <c r="O5" i="5"/>
  <c r="N5" i="5"/>
  <c r="M5" i="5"/>
  <c r="S5" i="5"/>
  <c r="H43" i="5"/>
  <c r="I32" i="5"/>
  <c r="J32" i="5"/>
  <c r="I22" i="5"/>
  <c r="J22" i="5"/>
  <c r="S32" i="5"/>
  <c r="I30" i="5"/>
  <c r="J30" i="5"/>
  <c r="I28" i="5"/>
  <c r="J28" i="5"/>
  <c r="I17" i="5"/>
  <c r="J17" i="5"/>
  <c r="I10" i="5"/>
  <c r="J10" i="5"/>
  <c r="I29" i="5"/>
  <c r="J29" i="5"/>
  <c r="S10" i="5"/>
  <c r="I31" i="5"/>
  <c r="J31" i="5"/>
  <c r="I2" i="5"/>
  <c r="J2" i="5"/>
  <c r="I26" i="5"/>
  <c r="J26" i="5"/>
  <c r="O23" i="5"/>
  <c r="I23" i="5"/>
  <c r="J23" i="5"/>
  <c r="I8" i="5"/>
  <c r="J8" i="5"/>
  <c r="I14" i="5"/>
  <c r="J14" i="5"/>
  <c r="S14" i="5"/>
  <c r="I19" i="5"/>
  <c r="J19" i="5"/>
  <c r="K14" i="5"/>
  <c r="L14" i="5"/>
  <c r="I25" i="5"/>
  <c r="J25" i="5"/>
  <c r="K4" i="5"/>
  <c r="L4" i="5"/>
  <c r="K3" i="5"/>
  <c r="L3" i="5"/>
  <c r="K2" i="5"/>
  <c r="L2" i="5"/>
  <c r="S9" i="5"/>
  <c r="K22" i="5"/>
  <c r="L22" i="5"/>
  <c r="K25" i="5"/>
  <c r="L25" i="5"/>
  <c r="K26" i="5"/>
  <c r="L26" i="5"/>
  <c r="M13" i="5"/>
  <c r="N13" i="5"/>
  <c r="M19" i="5"/>
  <c r="N19" i="5"/>
  <c r="S19" i="5"/>
  <c r="S27" i="5"/>
  <c r="I13" i="5"/>
  <c r="J13" i="5"/>
  <c r="I9" i="5"/>
  <c r="J9" i="5"/>
  <c r="M29" i="5"/>
  <c r="N29" i="5"/>
  <c r="S29" i="5"/>
  <c r="K32" i="5"/>
  <c r="L32" i="5"/>
  <c r="I15" i="5"/>
  <c r="J15" i="5"/>
  <c r="J20" i="5"/>
  <c r="M14" i="5"/>
  <c r="N14" i="5"/>
  <c r="S8" i="5"/>
  <c r="M9" i="5"/>
  <c r="N9" i="5"/>
  <c r="K7" i="5"/>
  <c r="L7" i="5"/>
  <c r="O28" i="5"/>
  <c r="P28" i="5"/>
  <c r="N33" i="5"/>
  <c r="S33" i="5"/>
  <c r="M17" i="5"/>
  <c r="N17" i="5"/>
  <c r="S17" i="5"/>
  <c r="I3" i="5"/>
  <c r="J3" i="5"/>
  <c r="S2" i="5"/>
  <c r="K15" i="5"/>
  <c r="L15" i="5"/>
  <c r="M8" i="5"/>
  <c r="N8" i="5"/>
  <c r="O31" i="5"/>
  <c r="P31" i="5"/>
  <c r="O30" i="5"/>
  <c r="P30" i="5"/>
  <c r="M21" i="5"/>
  <c r="N21" i="5"/>
  <c r="M18" i="5"/>
  <c r="N18" i="5"/>
  <c r="I4" i="5"/>
  <c r="J4" i="5"/>
  <c r="K6" i="5"/>
  <c r="L6" i="5"/>
  <c r="K10" i="5"/>
  <c r="L10" i="5"/>
  <c r="M20" i="5"/>
  <c r="N20" i="5"/>
  <c r="I18" i="5"/>
  <c r="J18" i="5"/>
  <c r="K5" i="5"/>
  <c r="L5" i="5"/>
  <c r="M7" i="5"/>
  <c r="N7" i="5"/>
  <c r="O6" i="5"/>
  <c r="P6" i="5"/>
  <c r="I7" i="5"/>
  <c r="J7" i="5"/>
  <c r="I6" i="5"/>
  <c r="J6" i="5"/>
  <c r="K21" i="5"/>
  <c r="L21" i="5"/>
  <c r="I5" i="5"/>
  <c r="J5" i="5"/>
  <c r="I21" i="5"/>
  <c r="J21" i="5"/>
  <c r="K36" i="5"/>
  <c r="M36" i="5"/>
  <c r="O36" i="5"/>
  <c r="I36" i="5"/>
  <c r="S32" i="1"/>
  <c r="S22" i="1"/>
  <c r="S8" i="1"/>
  <c r="S11" i="1"/>
  <c r="S21" i="1"/>
  <c r="S12" i="1"/>
  <c r="S20" i="1"/>
  <c r="S35" i="1"/>
  <c r="S16" i="1"/>
  <c r="S37" i="1"/>
  <c r="S5" i="1"/>
  <c r="S34" i="1"/>
  <c r="S26" i="1"/>
  <c r="L50" i="1"/>
  <c r="N26" i="1"/>
  <c r="N6" i="1"/>
  <c r="N36" i="1"/>
  <c r="N14" i="1"/>
  <c r="N49" i="1"/>
  <c r="N27" i="1"/>
  <c r="N19" i="1"/>
  <c r="N17" i="1"/>
  <c r="N13" i="1"/>
  <c r="N18" i="1"/>
  <c r="N33" i="1"/>
  <c r="N10" i="1"/>
  <c r="N25" i="1"/>
  <c r="N38" i="1"/>
  <c r="P5" i="1"/>
  <c r="P34" i="1"/>
  <c r="P6" i="1"/>
  <c r="P29" i="1"/>
  <c r="P4" i="1"/>
  <c r="P36" i="1"/>
  <c r="P24" i="1"/>
  <c r="P14" i="1"/>
  <c r="P9" i="1"/>
  <c r="P50" i="1"/>
  <c r="P49" i="1"/>
  <c r="P27" i="1"/>
  <c r="P19" i="1"/>
  <c r="P28" i="1"/>
  <c r="P17" i="1"/>
  <c r="P51" i="1"/>
  <c r="P13" i="1"/>
  <c r="P33" i="1"/>
  <c r="P10" i="1"/>
  <c r="P48" i="1"/>
  <c r="P25" i="1"/>
  <c r="P23" i="1"/>
  <c r="P38" i="1"/>
  <c r="P35" i="1"/>
  <c r="P16" i="1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G5" i="4"/>
  <c r="G4" i="4"/>
  <c r="S6" i="1"/>
  <c r="S29" i="1"/>
  <c r="H52" i="3"/>
  <c r="H51" i="3"/>
  <c r="H50" i="3"/>
  <c r="H49" i="3"/>
  <c r="H48" i="3"/>
  <c r="L45" i="3"/>
  <c r="K45" i="3"/>
  <c r="J45" i="3"/>
  <c r="H45" i="3"/>
  <c r="L44" i="3"/>
  <c r="K44" i="3"/>
  <c r="J44" i="3"/>
  <c r="H44" i="3"/>
  <c r="L43" i="3"/>
  <c r="K43" i="3"/>
  <c r="J43" i="3"/>
  <c r="H43" i="3"/>
  <c r="L42" i="3"/>
  <c r="K42" i="3"/>
  <c r="J42" i="3"/>
  <c r="H42" i="3"/>
  <c r="L41" i="3"/>
  <c r="K41" i="3"/>
  <c r="J41" i="3"/>
  <c r="H41" i="3"/>
  <c r="L40" i="3"/>
  <c r="K40" i="3"/>
  <c r="J40" i="3"/>
  <c r="H40" i="3"/>
  <c r="L39" i="3"/>
  <c r="K39" i="3"/>
  <c r="J39" i="3"/>
  <c r="H39" i="3"/>
  <c r="L38" i="3"/>
  <c r="K38" i="3"/>
  <c r="J38" i="3"/>
  <c r="H38" i="3"/>
  <c r="L37" i="3"/>
  <c r="K37" i="3"/>
  <c r="J37" i="3"/>
  <c r="H37" i="3"/>
  <c r="L36" i="3"/>
  <c r="K36" i="3"/>
  <c r="J36" i="3"/>
  <c r="H36" i="3"/>
  <c r="L35" i="3"/>
  <c r="K35" i="3"/>
  <c r="J35" i="3"/>
  <c r="H35" i="3"/>
  <c r="L34" i="3"/>
  <c r="K34" i="3"/>
  <c r="J34" i="3"/>
  <c r="H34" i="3"/>
  <c r="L33" i="3"/>
  <c r="K33" i="3"/>
  <c r="J33" i="3"/>
  <c r="H33" i="3"/>
  <c r="L32" i="3"/>
  <c r="K32" i="3"/>
  <c r="J32" i="3"/>
  <c r="H32" i="3"/>
  <c r="L31" i="3"/>
  <c r="K31" i="3"/>
  <c r="J31" i="3"/>
  <c r="H31" i="3"/>
  <c r="L30" i="3"/>
  <c r="K30" i="3"/>
  <c r="J30" i="3"/>
  <c r="H30" i="3"/>
  <c r="L29" i="3"/>
  <c r="K29" i="3"/>
  <c r="J29" i="3"/>
  <c r="H29" i="3"/>
  <c r="L28" i="3"/>
  <c r="K28" i="3"/>
  <c r="J28" i="3"/>
  <c r="H28" i="3"/>
  <c r="L27" i="3"/>
  <c r="K27" i="3"/>
  <c r="J27" i="3"/>
  <c r="H27" i="3"/>
  <c r="L26" i="3"/>
  <c r="K26" i="3"/>
  <c r="J26" i="3"/>
  <c r="H26" i="3"/>
  <c r="L25" i="3"/>
  <c r="K25" i="3"/>
  <c r="J25" i="3"/>
  <c r="H25" i="3"/>
  <c r="L24" i="3"/>
  <c r="K24" i="3"/>
  <c r="J24" i="3"/>
  <c r="H24" i="3"/>
  <c r="L23" i="3"/>
  <c r="K23" i="3"/>
  <c r="J23" i="3"/>
  <c r="H23" i="3"/>
  <c r="L22" i="3"/>
  <c r="K22" i="3"/>
  <c r="J22" i="3"/>
  <c r="H22" i="3"/>
  <c r="L21" i="3"/>
  <c r="K21" i="3"/>
  <c r="J21" i="3"/>
  <c r="H21" i="3"/>
  <c r="L20" i="3"/>
  <c r="K20" i="3"/>
  <c r="J20" i="3"/>
  <c r="H20" i="3"/>
  <c r="L19" i="3"/>
  <c r="K19" i="3"/>
  <c r="J19" i="3"/>
  <c r="H19" i="3"/>
  <c r="L18" i="3"/>
  <c r="K18" i="3"/>
  <c r="J18" i="3"/>
  <c r="H18" i="3"/>
  <c r="L17" i="3"/>
  <c r="K17" i="3"/>
  <c r="J17" i="3"/>
  <c r="H17" i="3"/>
  <c r="L16" i="3"/>
  <c r="K16" i="3"/>
  <c r="J16" i="3"/>
  <c r="H16" i="3"/>
  <c r="L15" i="3"/>
  <c r="K15" i="3"/>
  <c r="J15" i="3"/>
  <c r="H15" i="3"/>
  <c r="L14" i="3"/>
  <c r="K14" i="3"/>
  <c r="J14" i="3"/>
  <c r="H14" i="3"/>
  <c r="L13" i="3"/>
  <c r="K13" i="3"/>
  <c r="J13" i="3"/>
  <c r="H13" i="3"/>
  <c r="L12" i="3"/>
  <c r="K12" i="3"/>
  <c r="J12" i="3"/>
  <c r="H12" i="3"/>
  <c r="K11" i="3"/>
  <c r="J11" i="3"/>
  <c r="H11" i="3"/>
  <c r="K10" i="3"/>
  <c r="J10" i="3"/>
  <c r="H10" i="3"/>
  <c r="L9" i="3"/>
  <c r="J9" i="3"/>
  <c r="H9" i="3"/>
  <c r="L8" i="3"/>
  <c r="K8" i="3"/>
  <c r="H8" i="3"/>
  <c r="L7" i="3"/>
  <c r="J7" i="3"/>
  <c r="H7" i="3"/>
  <c r="L6" i="3"/>
  <c r="K6" i="3"/>
  <c r="H6" i="3"/>
  <c r="L5" i="3"/>
  <c r="J5" i="3"/>
  <c r="H5" i="3"/>
  <c r="H2" i="3"/>
  <c r="H3" i="3"/>
  <c r="H4" i="3"/>
  <c r="K5" i="3"/>
  <c r="L4" i="3"/>
  <c r="J4" i="3"/>
  <c r="L3" i="3"/>
  <c r="K3" i="3"/>
  <c r="L2" i="3"/>
  <c r="K2" i="3"/>
  <c r="O16" i="1"/>
  <c r="O38" i="1"/>
  <c r="O23" i="1"/>
  <c r="N23" i="1"/>
  <c r="O25" i="1"/>
  <c r="O48" i="1"/>
  <c r="N48" i="1"/>
  <c r="O10" i="1"/>
  <c r="O33" i="1"/>
  <c r="O18" i="1"/>
  <c r="P18" i="1"/>
  <c r="O13" i="1"/>
  <c r="O51" i="1"/>
  <c r="K51" i="1"/>
  <c r="L51" i="1"/>
  <c r="O17" i="1"/>
  <c r="O28" i="1"/>
  <c r="K28" i="1"/>
  <c r="L28" i="1"/>
  <c r="O19" i="1"/>
  <c r="O27" i="1"/>
  <c r="O49" i="1"/>
  <c r="O50" i="1"/>
  <c r="K50" i="1"/>
  <c r="O9" i="1"/>
  <c r="N9" i="1"/>
  <c r="O14" i="1"/>
  <c r="O24" i="1"/>
  <c r="N24" i="1"/>
  <c r="O36" i="1"/>
  <c r="K20" i="1"/>
  <c r="L20" i="1"/>
  <c r="O4" i="1"/>
  <c r="N4" i="1"/>
  <c r="O29" i="1"/>
  <c r="N29" i="1"/>
  <c r="O6" i="1"/>
  <c r="O34" i="1"/>
  <c r="O5" i="1"/>
  <c r="K12" i="1"/>
  <c r="L12" i="1"/>
  <c r="M35" i="1"/>
  <c r="N35" i="1"/>
  <c r="M11" i="1"/>
  <c r="N11" i="1"/>
  <c r="K21" i="1"/>
  <c r="L21" i="1"/>
  <c r="L2" i="1"/>
  <c r="M8" i="1"/>
  <c r="N8" i="1"/>
  <c r="K22" i="1"/>
  <c r="L22" i="1"/>
  <c r="M32" i="1"/>
  <c r="N32" i="1"/>
  <c r="M37" i="1"/>
  <c r="M16" i="1"/>
  <c r="N16" i="1"/>
  <c r="M34" i="1"/>
  <c r="N34" i="1"/>
  <c r="M51" i="1"/>
  <c r="M50" i="1"/>
  <c r="N50" i="1"/>
  <c r="M28" i="1"/>
  <c r="N28" i="1"/>
  <c r="K10" i="1"/>
  <c r="L10" i="1"/>
  <c r="I39" i="1"/>
  <c r="J39" i="1"/>
  <c r="O39" i="1"/>
  <c r="I12" i="1"/>
  <c r="J12" i="1"/>
  <c r="I20" i="1"/>
  <c r="J20" i="1"/>
  <c r="I8" i="1"/>
  <c r="J8" i="1"/>
  <c r="I11" i="1"/>
  <c r="J11" i="1"/>
  <c r="I16" i="1"/>
  <c r="J16" i="1"/>
  <c r="I6" i="1"/>
  <c r="J6" i="1"/>
  <c r="I26" i="1"/>
  <c r="J26" i="1"/>
  <c r="I29" i="1"/>
  <c r="J29" i="1"/>
  <c r="I2" i="1"/>
  <c r="J2" i="1"/>
  <c r="I22" i="1"/>
  <c r="J22" i="1"/>
  <c r="I35" i="1"/>
  <c r="J35" i="1"/>
  <c r="I32" i="1"/>
  <c r="J32" i="1"/>
  <c r="I21" i="1"/>
  <c r="J21" i="1"/>
  <c r="K5" i="1"/>
  <c r="L5" i="1"/>
  <c r="H52" i="1"/>
  <c r="K26" i="1"/>
  <c r="L26" i="1"/>
  <c r="K29" i="1"/>
  <c r="L29" i="1"/>
  <c r="K4" i="1"/>
  <c r="L4" i="1"/>
  <c r="K36" i="1"/>
  <c r="L36" i="1"/>
  <c r="K24" i="1"/>
  <c r="L24" i="1"/>
  <c r="K14" i="1"/>
  <c r="L14" i="1"/>
  <c r="K9" i="1"/>
  <c r="L9" i="1"/>
  <c r="K49" i="1"/>
  <c r="L49" i="1"/>
  <c r="K27" i="1"/>
  <c r="L27" i="1"/>
  <c r="K19" i="1"/>
  <c r="L19" i="1"/>
  <c r="K17" i="1"/>
  <c r="L17" i="1"/>
  <c r="K13" i="1"/>
  <c r="L13" i="1"/>
  <c r="K18" i="1"/>
  <c r="L18" i="1"/>
  <c r="K33" i="1"/>
  <c r="L33" i="1"/>
  <c r="K48" i="1"/>
  <c r="L48" i="1"/>
  <c r="K25" i="1"/>
  <c r="L25" i="1"/>
  <c r="K23" i="1"/>
  <c r="L23" i="1"/>
  <c r="K16" i="1"/>
  <c r="L16" i="1"/>
  <c r="N51" i="1"/>
  <c r="K6" i="1"/>
  <c r="L6" i="1"/>
  <c r="N37" i="1"/>
  <c r="K38" i="1"/>
  <c r="L38" i="1"/>
  <c r="K9" i="3"/>
  <c r="I24" i="1"/>
  <c r="J24" i="1"/>
  <c r="S24" i="1"/>
  <c r="S9" i="1"/>
  <c r="I9" i="1"/>
  <c r="J9" i="1"/>
  <c r="I49" i="1"/>
  <c r="J49" i="1"/>
  <c r="S49" i="1"/>
  <c r="S19" i="1"/>
  <c r="I19" i="1"/>
  <c r="J19" i="1"/>
  <c r="I17" i="1"/>
  <c r="J17" i="1"/>
  <c r="S17" i="1"/>
  <c r="I18" i="1"/>
  <c r="J18" i="1"/>
  <c r="S18" i="1"/>
  <c r="I48" i="1"/>
  <c r="J48" i="1"/>
  <c r="S48" i="1"/>
  <c r="S23" i="1"/>
  <c r="I23" i="1"/>
  <c r="J23" i="1"/>
  <c r="I3" i="3"/>
  <c r="I14" i="3"/>
  <c r="I17" i="3"/>
  <c r="I19" i="3"/>
  <c r="I22" i="3"/>
  <c r="I26" i="3"/>
  <c r="I29" i="3"/>
  <c r="I31" i="3"/>
  <c r="I33" i="3"/>
  <c r="I35" i="3"/>
  <c r="I38" i="3"/>
  <c r="I41" i="3"/>
  <c r="I42" i="3"/>
  <c r="I45" i="3"/>
  <c r="J2" i="3"/>
  <c r="J3" i="3"/>
  <c r="I7" i="3"/>
  <c r="I11" i="3"/>
  <c r="I4" i="1"/>
  <c r="J4" i="1"/>
  <c r="S4" i="1"/>
  <c r="S36" i="1"/>
  <c r="I36" i="1"/>
  <c r="J36" i="1"/>
  <c r="I14" i="1"/>
  <c r="J14" i="1"/>
  <c r="S14" i="1"/>
  <c r="S50" i="1"/>
  <c r="I50" i="1"/>
  <c r="J50" i="1"/>
  <c r="I27" i="1"/>
  <c r="J27" i="1"/>
  <c r="S27" i="1"/>
  <c r="S28" i="1"/>
  <c r="I28" i="1"/>
  <c r="J28" i="1"/>
  <c r="I51" i="1"/>
  <c r="J51" i="1"/>
  <c r="S51" i="1"/>
  <c r="S13" i="1"/>
  <c r="I13" i="1"/>
  <c r="J13" i="1"/>
  <c r="I33" i="1"/>
  <c r="J33" i="1"/>
  <c r="S33" i="1"/>
  <c r="S10" i="1"/>
  <c r="I10" i="1"/>
  <c r="J10" i="1"/>
  <c r="I25" i="1"/>
  <c r="J25" i="1"/>
  <c r="S25" i="1"/>
  <c r="S38" i="1"/>
  <c r="I38" i="1"/>
  <c r="J38" i="1"/>
  <c r="I13" i="3"/>
  <c r="I15" i="3"/>
  <c r="I18" i="3"/>
  <c r="I21" i="3"/>
  <c r="I23" i="3"/>
  <c r="I25" i="3"/>
  <c r="I27" i="3"/>
  <c r="I30" i="3"/>
  <c r="I34" i="3"/>
  <c r="I37" i="3"/>
  <c r="I39" i="3"/>
  <c r="I43" i="3"/>
  <c r="H53" i="3"/>
  <c r="N5" i="1"/>
  <c r="J6" i="3"/>
  <c r="I10" i="3"/>
  <c r="I5" i="1"/>
  <c r="J5" i="1"/>
  <c r="I37" i="1"/>
  <c r="I34" i="1"/>
  <c r="J34" i="1"/>
  <c r="O37" i="1"/>
  <c r="P37" i="1"/>
  <c r="O26" i="1"/>
  <c r="P26" i="1"/>
  <c r="H58" i="1"/>
  <c r="K34" i="1"/>
  <c r="L34" i="1"/>
  <c r="K37" i="1"/>
  <c r="L37" i="1"/>
  <c r="L10" i="3"/>
  <c r="L11" i="3"/>
  <c r="L46" i="3"/>
  <c r="H46" i="3"/>
  <c r="I32" i="3"/>
  <c r="I5" i="3"/>
  <c r="J8" i="3"/>
  <c r="J46" i="3"/>
  <c r="I9" i="3"/>
  <c r="I2" i="3"/>
  <c r="K4" i="3"/>
  <c r="K7" i="3"/>
  <c r="K46" i="3"/>
  <c r="I6" i="3"/>
  <c r="I4" i="3"/>
  <c r="I8" i="3"/>
  <c r="I12" i="3"/>
  <c r="I16" i="3"/>
  <c r="I20" i="3"/>
  <c r="I24" i="3"/>
  <c r="I28" i="3"/>
  <c r="I36" i="3"/>
  <c r="I40" i="3"/>
  <c r="I44" i="3"/>
  <c r="K52" i="1"/>
  <c r="M52" i="1"/>
  <c r="O52" i="1"/>
  <c r="I52" i="1"/>
  <c r="J37" i="1"/>
  <c r="I46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<sst xmlns="http://schemas.openxmlformats.org/spreadsheetml/2006/main" count="405" uniqueCount="147">
  <si>
    <t>place</t>
  </si>
  <si>
    <t>Nom</t>
  </si>
  <si>
    <t>Prénom</t>
  </si>
  <si>
    <t>Catégorie</t>
  </si>
  <si>
    <t>Nationalité</t>
  </si>
  <si>
    <t xml:space="preserve">Nbre de points </t>
  </si>
  <si>
    <t>Nbre de flèches</t>
  </si>
  <si>
    <t>Résultat</t>
  </si>
  <si>
    <t>Général</t>
  </si>
  <si>
    <t>H</t>
  </si>
  <si>
    <t>F</t>
  </si>
  <si>
    <t>E</t>
  </si>
  <si>
    <t>Attention mettre les HC à part en bas de tableau</t>
  </si>
  <si>
    <t>Diplôme</t>
  </si>
  <si>
    <t>REBEIX</t>
  </si>
  <si>
    <t>Michel</t>
  </si>
  <si>
    <t>POUESSEL</t>
  </si>
  <si>
    <t>Yannick</t>
  </si>
  <si>
    <t>AIME</t>
  </si>
  <si>
    <t>Marie-Jo</t>
  </si>
  <si>
    <t>DURAND</t>
  </si>
  <si>
    <t>Delphine</t>
  </si>
  <si>
    <t>SAUVION</t>
  </si>
  <si>
    <t>Arthur</t>
  </si>
  <si>
    <t>MONNERIE</t>
  </si>
  <si>
    <t>Lucile</t>
  </si>
  <si>
    <t>ROESCH</t>
  </si>
  <si>
    <t>Bruno</t>
  </si>
  <si>
    <t>PIVETEAU</t>
  </si>
  <si>
    <t>Geneviève</t>
  </si>
  <si>
    <t>BONNEAU</t>
  </si>
  <si>
    <t>Simon</t>
  </si>
  <si>
    <t>GUERRY</t>
  </si>
  <si>
    <t>Robin</t>
  </si>
  <si>
    <t>HC</t>
  </si>
  <si>
    <t>Attention mettre les HC à part</t>
  </si>
  <si>
    <t>Nbre de sagaies</t>
  </si>
  <si>
    <t>Ordinal général</t>
  </si>
  <si>
    <t>Ordinal H</t>
  </si>
  <si>
    <t>Alain</t>
  </si>
  <si>
    <t>Ordinal F</t>
  </si>
  <si>
    <t>Ordinal E</t>
  </si>
  <si>
    <t>Classement tir à l'arc - CATEGORIE ADULTE -MONTENEUF (56) 10-07-2004</t>
  </si>
  <si>
    <t>Points obtenus</t>
  </si>
  <si>
    <t>Nb projectiles</t>
  </si>
  <si>
    <t>SCORE</t>
  </si>
  <si>
    <t>VALLET</t>
  </si>
  <si>
    <t>Daniel</t>
  </si>
  <si>
    <t>PRIGENT</t>
  </si>
  <si>
    <t>Guy</t>
  </si>
  <si>
    <t>METZ</t>
  </si>
  <si>
    <t>DIJOUX</t>
  </si>
  <si>
    <t>Patrick</t>
  </si>
  <si>
    <t>HALBMEYER</t>
  </si>
  <si>
    <t>LEVY</t>
  </si>
  <si>
    <t>George</t>
  </si>
  <si>
    <t>Serge</t>
  </si>
  <si>
    <t>HOUDART</t>
  </si>
  <si>
    <t>Jérôme</t>
  </si>
  <si>
    <t>REBATTET</t>
  </si>
  <si>
    <t>Jean-Paul</t>
  </si>
  <si>
    <t>Francis</t>
  </si>
  <si>
    <t>Benoit</t>
  </si>
  <si>
    <t>MADELAINE</t>
  </si>
  <si>
    <t>Stephane</t>
  </si>
  <si>
    <t>BOUCREUX</t>
  </si>
  <si>
    <t>Pascal</t>
  </si>
  <si>
    <t>GOURIOU</t>
  </si>
  <si>
    <t>Yves</t>
  </si>
  <si>
    <t>Eric</t>
  </si>
  <si>
    <t>LENOIRE</t>
  </si>
  <si>
    <t>John</t>
  </si>
  <si>
    <t>Stéphane</t>
  </si>
  <si>
    <t>BRILLOUET</t>
  </si>
  <si>
    <t>Olivier</t>
  </si>
  <si>
    <t>NIBAUDEAU</t>
  </si>
  <si>
    <t>LAVAUZELLE</t>
  </si>
  <si>
    <t>Véronique</t>
  </si>
  <si>
    <t>MEUNIER</t>
  </si>
  <si>
    <t>Renaud</t>
  </si>
  <si>
    <t>Corinne</t>
  </si>
  <si>
    <t>Christine</t>
  </si>
  <si>
    <t>Florence</t>
  </si>
  <si>
    <t>Aymeric</t>
  </si>
  <si>
    <t>CLERMONT-BARRIERE</t>
  </si>
  <si>
    <t>Sylvie</t>
  </si>
  <si>
    <t>Pauline</t>
  </si>
  <si>
    <t>Evelyne</t>
  </si>
  <si>
    <t>Roselyne</t>
  </si>
  <si>
    <t>TOUZE</t>
  </si>
  <si>
    <t>Morgane</t>
  </si>
  <si>
    <t>Liliane</t>
  </si>
  <si>
    <t>Isabelle</t>
  </si>
  <si>
    <t>Nicolas</t>
  </si>
  <si>
    <t>Attention Les résultats doivent être tronqués à 2 chiffres et coller en texte</t>
  </si>
  <si>
    <t>Françoise</t>
  </si>
  <si>
    <t>Christian</t>
  </si>
  <si>
    <t>Claude</t>
  </si>
  <si>
    <t>Gilles</t>
  </si>
  <si>
    <t>Virginie</t>
  </si>
  <si>
    <t>Elvira</t>
  </si>
  <si>
    <t>=TRONQUE(H2;2)</t>
  </si>
  <si>
    <t>AGNERAY</t>
  </si>
  <si>
    <t>BERDUCOU</t>
  </si>
  <si>
    <t>Catherine</t>
  </si>
  <si>
    <t>BOTTE</t>
  </si>
  <si>
    <t>BRETON TOYAS</t>
  </si>
  <si>
    <t>Luis Angel</t>
  </si>
  <si>
    <t xml:space="preserve">CAILLAU </t>
  </si>
  <si>
    <t>Hervé</t>
  </si>
  <si>
    <t>CARRIERE</t>
  </si>
  <si>
    <t>CASTAN</t>
  </si>
  <si>
    <t>CLAUSTRE</t>
  </si>
  <si>
    <t>Cédric</t>
  </si>
  <si>
    <t>Ange</t>
  </si>
  <si>
    <t>CLAUSTRE-HUC</t>
  </si>
  <si>
    <t>Emilie</t>
  </si>
  <si>
    <t>CURCO</t>
  </si>
  <si>
    <t>CUYAUBERE</t>
  </si>
  <si>
    <t>DUPOUY</t>
  </si>
  <si>
    <t>FABRE</t>
  </si>
  <si>
    <t>Cyril</t>
  </si>
  <si>
    <t>FENIE</t>
  </si>
  <si>
    <t>Pierre</t>
  </si>
  <si>
    <t>France</t>
  </si>
  <si>
    <t>FRASSANITO</t>
  </si>
  <si>
    <t>LACOSTE</t>
  </si>
  <si>
    <t>Priscille</t>
  </si>
  <si>
    <t>Patricia</t>
  </si>
  <si>
    <t>MANO</t>
  </si>
  <si>
    <t>Jean-Pierre</t>
  </si>
  <si>
    <t>MASOUNAVE</t>
  </si>
  <si>
    <t xml:space="preserve">MERIC </t>
  </si>
  <si>
    <t>MORIZE</t>
  </si>
  <si>
    <t>PELLICER</t>
  </si>
  <si>
    <t>VALGANON</t>
  </si>
  <si>
    <t>BAHURLET</t>
  </si>
  <si>
    <t>FAVRIOU</t>
  </si>
  <si>
    <t>RETIVEAU</t>
  </si>
  <si>
    <t>Aïdan</t>
  </si>
  <si>
    <t>BRAS</t>
  </si>
  <si>
    <t>Chloé</t>
  </si>
  <si>
    <t>ok</t>
  </si>
  <si>
    <t>HUC</t>
  </si>
  <si>
    <t>Cyrille</t>
  </si>
  <si>
    <t xml:space="preserve">RECALT </t>
  </si>
  <si>
    <t>Matthieu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</si>
</sst>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10" x14ac:knownFonts="1">
    <font>
      <sz val="10"/>
      <name val="Arial"/>
    </font>
    <font>
      <sz val="10"/>
      <name val="Arial Narrow"/>
      <family val="2"/>
    </font>
    <font>
      <b/>
      <sz val="10"/>
      <name val="Arial Narrow"/>
      <family val="2"/>
    </font>
    <font>
      <sz val="12"/>
      <color rgb="FFFF0000"/>
      <name val="Arial Narrow"/>
      <family val="2"/>
    </font>
    <font>
      <sz val="8"/>
      <name val="Arial Narrow"/>
      <family val="2"/>
    </font>
    <font>
      <sz val="10"/>
      <name val="Arial"/>
      <family val="2"/>
    </font>
    <font>
      <b/>
      <i/>
      <sz val="10"/>
      <name val="Arial"/>
      <family val="2"/>
    </font>
    <font>
      <sz val="12"/>
      <name val="Times New Roman"/>
      <family val="1"/>
    </font>
    <font>
      <sz val="10"/>
      <color theme="1"/>
      <name val="Arial Narrow"/>
      <family val="2"/>
    </font>
    <font>
      <b/>
      <sz val="10"/>
      <color theme="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2" fontId="1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/>
    <xf numFmtId="0" fontId="1" fillId="0" borderId="5" xfId="0" applyFont="1" applyBorder="1"/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center"/>
    </xf>
    <xf numFmtId="0" fontId="1" fillId="0" borderId="11" xfId="0" applyFont="1" applyBorder="1"/>
    <xf numFmtId="0" fontId="1" fillId="0" borderId="7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0" fontId="1" fillId="0" borderId="16" xfId="0" applyFont="1" applyBorder="1"/>
    <xf numFmtId="0" fontId="1" fillId="0" borderId="16" xfId="0" applyFont="1" applyBorder="1" applyAlignment="1">
      <alignment horizontal="center"/>
    </xf>
    <xf numFmtId="1" fontId="2" fillId="0" borderId="16" xfId="0" applyNumberFormat="1" applyFont="1" applyBorder="1" applyAlignment="1">
      <alignment horizontal="center"/>
    </xf>
    <xf numFmtId="0" fontId="1" fillId="0" borderId="17" xfId="0" applyFont="1" applyBorder="1"/>
    <xf numFmtId="0" fontId="1" fillId="0" borderId="17" xfId="0" applyFont="1" applyBorder="1" applyAlignment="1">
      <alignment horizontal="center"/>
    </xf>
    <xf numFmtId="2" fontId="1" fillId="0" borderId="17" xfId="0" applyNumberFormat="1" applyFont="1" applyBorder="1" applyAlignment="1">
      <alignment horizontal="center"/>
    </xf>
    <xf numFmtId="0" fontId="1" fillId="0" borderId="6" xfId="0" applyFont="1" applyBorder="1"/>
    <xf numFmtId="0" fontId="1" fillId="0" borderId="9" xfId="0" applyFont="1" applyBorder="1"/>
    <xf numFmtId="0" fontId="1" fillId="0" borderId="18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19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" fontId="0" fillId="0" borderId="0" xfId="0" applyNumberFormat="1" applyAlignment="1">
      <alignment horizontal="center"/>
    </xf>
    <xf numFmtId="0" fontId="6" fillId="0" borderId="0" xfId="0" applyFont="1" applyAlignment="1">
      <alignment horizontal="center"/>
    </xf>
    <xf numFmtId="0" fontId="6" fillId="0" borderId="20" xfId="0" applyFont="1" applyBorder="1" applyAlignment="1">
      <alignment horizontal="center"/>
    </xf>
    <xf numFmtId="4" fontId="6" fillId="0" borderId="20" xfId="0" applyNumberFormat="1" applyFont="1" applyBorder="1" applyAlignment="1">
      <alignment horizontal="center"/>
    </xf>
    <xf numFmtId="0" fontId="7" fillId="0" borderId="7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20" xfId="0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1" fontId="2" fillId="0" borderId="0" xfId="0" applyNumberFormat="1" applyFont="1" applyAlignment="1">
      <alignment horizontal="left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49" fontId="0" fillId="0" borderId="0" xfId="0" applyNumberFormat="1"/>
    <xf numFmtId="49" fontId="2" fillId="0" borderId="0" xfId="0" applyNumberFormat="1" applyFont="1" applyAlignment="1">
      <alignment horizontal="left" vertical="center"/>
    </xf>
    <xf numFmtId="0" fontId="8" fillId="0" borderId="7" xfId="0" applyFont="1" applyBorder="1"/>
    <xf numFmtId="0" fontId="8" fillId="0" borderId="11" xfId="0" applyFont="1" applyBorder="1" applyAlignment="1">
      <alignment horizontal="left"/>
    </xf>
    <xf numFmtId="0" fontId="8" fillId="0" borderId="6" xfId="0" applyFont="1" applyBorder="1"/>
    <xf numFmtId="0" fontId="8" fillId="0" borderId="11" xfId="0" applyFont="1" applyBorder="1"/>
    <xf numFmtId="1" fontId="9" fillId="0" borderId="16" xfId="0" applyNumberFormat="1" applyFont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8" fillId="2" borderId="24" xfId="0" applyFont="1" applyFill="1" applyBorder="1"/>
    <xf numFmtId="0" fontId="8" fillId="2" borderId="25" xfId="0" applyFont="1" applyFill="1" applyBorder="1"/>
    <xf numFmtId="0" fontId="1" fillId="2" borderId="25" xfId="0" applyFont="1" applyFill="1" applyBorder="1" applyAlignment="1">
      <alignment horizontal="center"/>
    </xf>
    <xf numFmtId="0" fontId="1" fillId="2" borderId="25" xfId="0" applyFont="1" applyFill="1" applyBorder="1"/>
    <xf numFmtId="2" fontId="1" fillId="0" borderId="25" xfId="0" applyNumberFormat="1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2" xfId="0" applyFont="1" applyFill="1" applyBorder="1"/>
    <xf numFmtId="0" fontId="1" fillId="2" borderId="7" xfId="0" applyFont="1" applyFill="1" applyBorder="1"/>
    <xf numFmtId="0" fontId="1" fillId="2" borderId="11" xfId="0" applyFont="1" applyFill="1" applyBorder="1"/>
    <xf numFmtId="0" fontId="1" fillId="2" borderId="21" xfId="0" applyFont="1" applyFill="1" applyBorder="1"/>
    <xf numFmtId="0" fontId="8" fillId="0" borderId="2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9"/>
  <sheetViews>
    <sheetView topLeftCell="A16" workbookViewId="0">
      <selection activeCell="R35" sqref="R35"/>
    </sheetView>
  </sheetViews>
  <sheetFormatPr baseColWidth="10" defaultRowHeight="12.75" x14ac:dyDescent="0.2"/>
  <cols>
    <col min="1" max="1" width="6.28515625" style="26" customWidth="1"/>
    <col min="2" max="2" width="15.7109375" style="26" customWidth="1"/>
    <col min="3" max="3" width="11.140625" style="26" customWidth="1"/>
    <col min="4" max="4" width="5.42578125" style="26" customWidth="1"/>
    <col min="5" max="5" width="6.140625" style="26" customWidth="1"/>
    <col min="6" max="7" width="7.42578125" style="26" customWidth="1"/>
    <col min="8" max="8" width="7.28515625" style="38" customWidth="1"/>
    <col min="9" max="9" width="5.7109375" style="37" customWidth="1"/>
    <col min="10" max="10" width="4.5703125" style="53" customWidth="1"/>
    <col min="11" max="11" width="4.5703125" style="37" customWidth="1"/>
    <col min="12" max="12" width="3.7109375" style="53" customWidth="1"/>
    <col min="13" max="13" width="4.5703125" style="37" customWidth="1"/>
    <col min="14" max="14" width="3.5703125" style="53" customWidth="1"/>
    <col min="15" max="15" width="4.5703125" style="37" customWidth="1"/>
    <col min="16" max="16" width="3.7109375" style="53" customWidth="1"/>
    <col min="17" max="17" width="7.7109375" customWidth="1"/>
    <col min="18" max="18" width="39.42578125" customWidth="1"/>
    <col min="19" max="19" width="11.42578125" style="57"/>
  </cols>
  <sheetData>
    <row r="1" spans="1:19" ht="26.25" thickBot="1" x14ac:dyDescent="0.3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6" t="s">
        <v>7</v>
      </c>
      <c r="I1" s="4" t="s">
        <v>8</v>
      </c>
      <c r="J1" s="52" t="s">
        <v>37</v>
      </c>
      <c r="K1" s="7" t="s">
        <v>9</v>
      </c>
      <c r="L1" s="52" t="s">
        <v>38</v>
      </c>
      <c r="M1" s="7" t="s">
        <v>10</v>
      </c>
      <c r="N1" s="52" t="s">
        <v>40</v>
      </c>
      <c r="O1" s="8" t="s">
        <v>11</v>
      </c>
      <c r="P1" s="52" t="s">
        <v>41</v>
      </c>
      <c r="R1" s="9" t="s">
        <v>12</v>
      </c>
      <c r="S1" s="58" t="s">
        <v>13</v>
      </c>
    </row>
    <row r="2" spans="1:19" ht="15.75" x14ac:dyDescent="0.25">
      <c r="A2" s="10"/>
      <c r="B2" s="61" t="s">
        <v>102</v>
      </c>
      <c r="C2" s="59" t="s">
        <v>95</v>
      </c>
      <c r="D2" s="64" t="s">
        <v>10</v>
      </c>
      <c r="E2" s="64"/>
      <c r="F2" s="65">
        <v>123</v>
      </c>
      <c r="G2" s="65">
        <v>30</v>
      </c>
      <c r="H2" s="14">
        <f>(F2/150*G2/30)*100</f>
        <v>82</v>
      </c>
      <c r="I2" s="15">
        <f t="shared" ref="I2:I33" si="0">IF(H2&gt;0,RANK(H2,$H$2:$H$51,0),"")</f>
        <v>3</v>
      </c>
      <c r="J2" s="53" t="str">
        <f t="shared" ref="J2:J26" si="1">IF(I2=1,"er","ème")</f>
        <v>ème</v>
      </c>
      <c r="K2" s="16" t="str" cm="1">
        <f t="array" ref="K2">IF($D2=$K$1,SUMPRODUCT(($D$2:$D$51=K$1)*($H$2:$H$51&gt;$H2))+1,"")</f>
        <v/>
      </c>
      <c r="L2" s="53" t="str">
        <f t="shared" ref="L2:L26" si="2">IF(D2="H",IF(K2=1,"er","ème"),"")</f>
        <v/>
      </c>
      <c r="M2" s="16" cm="1">
        <f t="array" ref="M2">IF($D2=$M$1,SUMPRODUCT(($D$2:$D$51=M$1)*($H$2:$H$51&gt;$H2))+1,"")</f>
        <v>1</v>
      </c>
      <c r="N2" s="53" t="str">
        <f t="shared" ref="N2:N26" si="3">IF(D2="F",IF(M2=1,"ère","ème"),"")</f>
        <v>ère</v>
      </c>
      <c r="O2" s="19" t="str">
        <f t="shared" ref="O2:O33" si="4">IF($D2=$O$1,SUMPRODUCT(($D$2:$D$51=O$1)*($H$2:$H$51&gt;$H2))+1,"")</f>
        <v/>
      </c>
      <c r="R2" s="9" t="s">
        <v>94</v>
      </c>
      <c r="S2" s="57" t="s">
        <v>101</v>
      </c>
    </row>
    <row r="3" spans="1:19" ht="15.75" x14ac:dyDescent="0.25">
      <c r="A3" s="10"/>
      <c r="B3" s="78" t="s">
        <v>136</v>
      </c>
      <c r="C3" s="59" t="s">
        <v>130</v>
      </c>
      <c r="D3" s="64" t="s">
        <v>9</v>
      </c>
      <c r="E3" s="64"/>
      <c r="F3" s="65">
        <v>95</v>
      </c>
      <c r="G3" s="65">
        <v>29</v>
      </c>
      <c r="H3" s="14">
        <f t="shared" ref="H3" si="5">(F3/150*G3/30)*100</f>
        <v>61.222222222222221</v>
      </c>
      <c r="I3" s="15">
        <f t="shared" si="0"/>
        <v>13</v>
      </c>
      <c r="J3" s="53" t="str">
        <f t="shared" ref="J3" si="6">IF(I3=1,"er","ème")</f>
        <v>ème</v>
      </c>
      <c r="K3" s="13">
        <f t="shared" ref="K3:K34" si="7">IF($D3=$K$1,SUMPRODUCT(($D$2:$D$51=K$1)*($H$2:$H$51&gt;$H3))+1,"")</f>
        <v>12</v>
      </c>
      <c r="L3" s="53" t="str">
        <f t="shared" ref="L3" si="8">IF(D3="H",IF(K3=1,"er","ème"),"")</f>
        <v>ème</v>
      </c>
      <c r="M3" s="13" t="str">
        <f t="shared" ref="M3:M34" si="9">IF($D3=$M$1,SUMPRODUCT(($D$2:$D$51=M$1)*($H$2:$H$51&gt;$H3))+1,"")</f>
        <v/>
      </c>
      <c r="N3" s="53" t="str">
        <f t="shared" ref="N3" si="10">IF(D3="F",IF(M3=1,"ère","ème"),"")</f>
        <v/>
      </c>
      <c r="O3" s="19" t="str">
        <f t="shared" si="4"/>
        <v/>
      </c>
      <c r="R3" s="9"/>
    </row>
    <row r="4" spans="1:19" x14ac:dyDescent="0.2">
      <c r="A4" s="17"/>
      <c r="B4" s="62" t="s">
        <v>103</v>
      </c>
      <c r="C4" s="59" t="s">
        <v>97</v>
      </c>
      <c r="D4" s="64" t="s">
        <v>9</v>
      </c>
      <c r="E4" s="64"/>
      <c r="F4" s="65">
        <v>105</v>
      </c>
      <c r="G4" s="65">
        <v>30</v>
      </c>
      <c r="H4" s="14">
        <f t="shared" ref="H4:H51" si="11">(F4/150*G4/30)*100</f>
        <v>70</v>
      </c>
      <c r="I4" s="15">
        <f t="shared" si="0"/>
        <v>8</v>
      </c>
      <c r="J4" s="53" t="str">
        <f t="shared" si="1"/>
        <v>ème</v>
      </c>
      <c r="K4" s="13">
        <f t="shared" si="7"/>
        <v>7</v>
      </c>
      <c r="L4" s="53" t="str">
        <f t="shared" si="2"/>
        <v>ème</v>
      </c>
      <c r="M4" s="13" t="str">
        <f t="shared" si="9"/>
        <v/>
      </c>
      <c r="N4" s="53" t="str">
        <f t="shared" si="3"/>
        <v/>
      </c>
      <c r="O4" s="19" t="str">
        <f t="shared" si="4"/>
        <v/>
      </c>
      <c r="P4" s="53" t="str">
        <f>IF(D4="E",IF(O4=1,"er","ème"),"")</f>
        <v/>
      </c>
      <c r="S4" s="57">
        <f t="shared" ref="S4:S26" si="12">TRUNC(H4,2)</f>
        <v>70</v>
      </c>
    </row>
    <row r="5" spans="1:19" x14ac:dyDescent="0.2">
      <c r="A5" s="17"/>
      <c r="B5" s="60" t="s">
        <v>103</v>
      </c>
      <c r="C5" s="59" t="s">
        <v>104</v>
      </c>
      <c r="D5" s="64" t="s">
        <v>10</v>
      </c>
      <c r="E5" s="64"/>
      <c r="F5" s="65">
        <v>41</v>
      </c>
      <c r="G5" s="65">
        <v>18</v>
      </c>
      <c r="H5" s="14">
        <f t="shared" si="11"/>
        <v>16.400000000000002</v>
      </c>
      <c r="I5" s="15">
        <f t="shared" si="0"/>
        <v>28</v>
      </c>
      <c r="J5" s="53" t="str">
        <f t="shared" si="1"/>
        <v>ème</v>
      </c>
      <c r="K5" s="13" t="str">
        <f t="shared" si="7"/>
        <v/>
      </c>
      <c r="L5" s="53" t="str">
        <f t="shared" si="2"/>
        <v/>
      </c>
      <c r="M5" s="13">
        <f t="shared" si="9"/>
        <v>7</v>
      </c>
      <c r="N5" s="53" t="str">
        <f t="shared" si="3"/>
        <v>ème</v>
      </c>
      <c r="O5" s="19" t="str">
        <f t="shared" si="4"/>
        <v/>
      </c>
      <c r="P5" s="53" t="str">
        <f>IF(D5="E",IF(O5=1,"er","ème"),"")</f>
        <v/>
      </c>
      <c r="S5" s="57">
        <f t="shared" si="12"/>
        <v>16.399999999999999</v>
      </c>
    </row>
    <row r="6" spans="1:19" x14ac:dyDescent="0.2">
      <c r="A6" s="17"/>
      <c r="B6" s="62" t="s">
        <v>105</v>
      </c>
      <c r="C6" s="59" t="s">
        <v>69</v>
      </c>
      <c r="D6" s="64" t="s">
        <v>9</v>
      </c>
      <c r="E6" s="64"/>
      <c r="F6" s="65">
        <v>109</v>
      </c>
      <c r="G6" s="65">
        <v>30</v>
      </c>
      <c r="H6" s="14">
        <f t="shared" si="11"/>
        <v>72.666666666666671</v>
      </c>
      <c r="I6" s="15">
        <f t="shared" si="0"/>
        <v>7</v>
      </c>
      <c r="J6" s="53" t="str">
        <f t="shared" si="1"/>
        <v>ème</v>
      </c>
      <c r="K6" s="13">
        <f t="shared" si="7"/>
        <v>6</v>
      </c>
      <c r="L6" s="53" t="str">
        <f t="shared" si="2"/>
        <v>ème</v>
      </c>
      <c r="M6" s="13" t="str">
        <f t="shared" si="9"/>
        <v/>
      </c>
      <c r="N6" s="53" t="str">
        <f t="shared" si="3"/>
        <v/>
      </c>
      <c r="O6" s="19" t="str">
        <f t="shared" si="4"/>
        <v/>
      </c>
      <c r="P6" s="53" t="str">
        <f>IF(D6="E",IF(O6=1,"er","ème"),"")</f>
        <v/>
      </c>
      <c r="S6" s="57">
        <f t="shared" si="12"/>
        <v>72.66</v>
      </c>
    </row>
    <row r="7" spans="1:19" x14ac:dyDescent="0.2">
      <c r="A7" s="17"/>
      <c r="B7" s="62" t="s">
        <v>140</v>
      </c>
      <c r="C7" s="59" t="s">
        <v>141</v>
      </c>
      <c r="D7" s="64" t="s">
        <v>11</v>
      </c>
      <c r="E7" s="64"/>
      <c r="F7" s="65">
        <v>45</v>
      </c>
      <c r="G7" s="65">
        <v>23</v>
      </c>
      <c r="H7" s="14">
        <f t="shared" ref="H7" si="13">(F7/150*G7/30)*100</f>
        <v>23</v>
      </c>
      <c r="I7" s="15">
        <f t="shared" si="0"/>
        <v>26</v>
      </c>
      <c r="J7" s="53" t="str">
        <f t="shared" ref="J7" si="14">IF(I7=1,"er","ème")</f>
        <v>ème</v>
      </c>
      <c r="K7" s="13" t="str">
        <f t="shared" si="7"/>
        <v/>
      </c>
      <c r="L7" s="53" t="str">
        <f t="shared" ref="L7" si="15">IF(D7="H",IF(K7=1,"er","ème"),"")</f>
        <v/>
      </c>
      <c r="M7" s="13" t="str">
        <f t="shared" si="9"/>
        <v/>
      </c>
      <c r="N7" s="53" t="str">
        <f t="shared" ref="N7" si="16">IF(D7="F",IF(M7=1,"ère","ème"),"")</f>
        <v/>
      </c>
      <c r="O7" s="19">
        <f t="shared" si="4"/>
        <v>1</v>
      </c>
      <c r="S7" s="57">
        <f t="shared" ref="S7" si="17">TRUNC(H7,2)</f>
        <v>23</v>
      </c>
    </row>
    <row r="8" spans="1:19" x14ac:dyDescent="0.2">
      <c r="A8" s="17"/>
      <c r="B8" s="62" t="s">
        <v>106</v>
      </c>
      <c r="C8" s="59" t="s">
        <v>107</v>
      </c>
      <c r="D8" s="64" t="s">
        <v>9</v>
      </c>
      <c r="E8" s="64"/>
      <c r="F8" s="65">
        <v>131</v>
      </c>
      <c r="G8" s="65">
        <v>30</v>
      </c>
      <c r="H8" s="14">
        <f t="shared" si="11"/>
        <v>87.333333333333329</v>
      </c>
      <c r="I8" s="15">
        <f t="shared" si="0"/>
        <v>2</v>
      </c>
      <c r="J8" s="53" t="str">
        <f t="shared" si="1"/>
        <v>ème</v>
      </c>
      <c r="K8" s="13">
        <f t="shared" si="7"/>
        <v>2</v>
      </c>
      <c r="L8" s="53" t="str">
        <f t="shared" si="2"/>
        <v>ème</v>
      </c>
      <c r="M8" s="13" t="str">
        <f t="shared" si="9"/>
        <v/>
      </c>
      <c r="N8" s="53" t="str">
        <f t="shared" si="3"/>
        <v/>
      </c>
      <c r="O8" s="19" t="str">
        <f t="shared" si="4"/>
        <v/>
      </c>
      <c r="S8" s="57">
        <f t="shared" si="12"/>
        <v>87.33</v>
      </c>
    </row>
    <row r="9" spans="1:19" x14ac:dyDescent="0.2">
      <c r="A9" s="17"/>
      <c r="B9" s="62" t="s">
        <v>110</v>
      </c>
      <c r="C9" s="59" t="s">
        <v>96</v>
      </c>
      <c r="D9" s="64" t="s">
        <v>9</v>
      </c>
      <c r="E9" s="64"/>
      <c r="F9" s="65">
        <v>118</v>
      </c>
      <c r="G9" s="65">
        <v>30</v>
      </c>
      <c r="H9" s="14">
        <f t="shared" si="11"/>
        <v>78.666666666666657</v>
      </c>
      <c r="I9" s="15">
        <f t="shared" si="0"/>
        <v>5</v>
      </c>
      <c r="J9" s="53" t="str">
        <f t="shared" si="1"/>
        <v>ème</v>
      </c>
      <c r="K9" s="13">
        <f t="shared" si="7"/>
        <v>4</v>
      </c>
      <c r="L9" s="53" t="str">
        <f t="shared" si="2"/>
        <v>ème</v>
      </c>
      <c r="M9" s="13" t="str">
        <f t="shared" si="9"/>
        <v/>
      </c>
      <c r="N9" s="53" t="str">
        <f t="shared" si="3"/>
        <v/>
      </c>
      <c r="O9" s="19" t="str">
        <f t="shared" si="4"/>
        <v/>
      </c>
      <c r="P9" s="53" t="str">
        <f>IF(D9="E",IF(O9=1,"er","ème"),"")</f>
        <v/>
      </c>
      <c r="S9" s="57">
        <f t="shared" si="12"/>
        <v>78.66</v>
      </c>
    </row>
    <row r="10" spans="1:19" x14ac:dyDescent="0.2">
      <c r="A10" s="17"/>
      <c r="B10" s="62" t="s">
        <v>111</v>
      </c>
      <c r="C10" s="59" t="s">
        <v>97</v>
      </c>
      <c r="D10" s="64" t="s">
        <v>9</v>
      </c>
      <c r="E10" s="64"/>
      <c r="F10" s="65">
        <v>105</v>
      </c>
      <c r="G10" s="65">
        <v>29</v>
      </c>
      <c r="H10" s="14">
        <f t="shared" si="11"/>
        <v>67.666666666666657</v>
      </c>
      <c r="I10" s="15">
        <f t="shared" si="0"/>
        <v>9</v>
      </c>
      <c r="J10" s="53" t="str">
        <f t="shared" si="1"/>
        <v>ème</v>
      </c>
      <c r="K10" s="13">
        <f t="shared" si="7"/>
        <v>8</v>
      </c>
      <c r="L10" s="53" t="str">
        <f t="shared" si="2"/>
        <v>ème</v>
      </c>
      <c r="M10" s="13" t="str">
        <f t="shared" si="9"/>
        <v/>
      </c>
      <c r="N10" s="53" t="str">
        <f t="shared" si="3"/>
        <v/>
      </c>
      <c r="O10" s="19" t="str">
        <f t="shared" si="4"/>
        <v/>
      </c>
      <c r="P10" s="53" t="str">
        <f>IF(D10="E",IF(O10=1,"er","ème"),"")</f>
        <v/>
      </c>
      <c r="S10" s="57">
        <f t="shared" si="12"/>
        <v>67.66</v>
      </c>
    </row>
    <row r="11" spans="1:19" x14ac:dyDescent="0.2">
      <c r="A11" s="17"/>
      <c r="B11" s="62" t="s">
        <v>112</v>
      </c>
      <c r="C11" s="59" t="s">
        <v>113</v>
      </c>
      <c r="D11" s="64" t="s">
        <v>9</v>
      </c>
      <c r="E11" s="64"/>
      <c r="F11" s="65">
        <v>88</v>
      </c>
      <c r="G11" s="65">
        <v>29</v>
      </c>
      <c r="H11" s="14">
        <f t="shared" si="11"/>
        <v>56.711111111111101</v>
      </c>
      <c r="I11" s="15">
        <f t="shared" si="0"/>
        <v>14</v>
      </c>
      <c r="J11" s="53" t="str">
        <f t="shared" si="1"/>
        <v>ème</v>
      </c>
      <c r="K11" s="13">
        <f t="shared" si="7"/>
        <v>13</v>
      </c>
      <c r="L11" s="53" t="str">
        <f t="shared" si="2"/>
        <v>ème</v>
      </c>
      <c r="M11" s="13" t="str">
        <f t="shared" si="9"/>
        <v/>
      </c>
      <c r="N11" s="53" t="str">
        <f t="shared" si="3"/>
        <v/>
      </c>
      <c r="O11" s="19" t="str">
        <f t="shared" si="4"/>
        <v/>
      </c>
      <c r="S11" s="57">
        <f t="shared" si="12"/>
        <v>56.71</v>
      </c>
    </row>
    <row r="12" spans="1:19" x14ac:dyDescent="0.2">
      <c r="A12" s="17"/>
      <c r="B12" s="62" t="s">
        <v>112</v>
      </c>
      <c r="C12" s="59" t="s">
        <v>114</v>
      </c>
      <c r="D12" s="64" t="s">
        <v>9</v>
      </c>
      <c r="E12" s="64"/>
      <c r="F12" s="65">
        <v>53</v>
      </c>
      <c r="G12" s="65">
        <v>23</v>
      </c>
      <c r="H12" s="14">
        <f t="shared" si="11"/>
        <v>27.088888888888889</v>
      </c>
      <c r="I12" s="15">
        <f t="shared" si="0"/>
        <v>24</v>
      </c>
      <c r="J12" s="53" t="str">
        <f t="shared" si="1"/>
        <v>ème</v>
      </c>
      <c r="K12" s="13">
        <f t="shared" si="7"/>
        <v>18</v>
      </c>
      <c r="L12" s="53" t="str">
        <f t="shared" si="2"/>
        <v>ème</v>
      </c>
      <c r="M12" s="13" t="str">
        <f t="shared" si="9"/>
        <v/>
      </c>
      <c r="N12" s="53" t="str">
        <f t="shared" si="3"/>
        <v/>
      </c>
      <c r="O12" s="19" t="str">
        <f t="shared" si="4"/>
        <v/>
      </c>
      <c r="S12" s="57">
        <f t="shared" si="12"/>
        <v>27.08</v>
      </c>
    </row>
    <row r="13" spans="1:19" x14ac:dyDescent="0.2">
      <c r="A13" s="17"/>
      <c r="B13" s="62" t="s">
        <v>117</v>
      </c>
      <c r="C13" s="59" t="s">
        <v>15</v>
      </c>
      <c r="D13" s="64" t="s">
        <v>9</v>
      </c>
      <c r="E13" s="64"/>
      <c r="F13" s="65">
        <v>100</v>
      </c>
      <c r="G13" s="65">
        <v>28</v>
      </c>
      <c r="H13" s="14">
        <f t="shared" si="11"/>
        <v>62.222222222222214</v>
      </c>
      <c r="I13" s="15">
        <f t="shared" si="0"/>
        <v>12</v>
      </c>
      <c r="J13" s="53" t="str">
        <f t="shared" si="1"/>
        <v>ème</v>
      </c>
      <c r="K13" s="13">
        <f t="shared" si="7"/>
        <v>11</v>
      </c>
      <c r="L13" s="53" t="str">
        <f t="shared" si="2"/>
        <v>ème</v>
      </c>
      <c r="M13" s="13" t="str">
        <f t="shared" si="9"/>
        <v/>
      </c>
      <c r="N13" s="53" t="str">
        <f t="shared" si="3"/>
        <v/>
      </c>
      <c r="O13" s="19" t="str">
        <f t="shared" si="4"/>
        <v/>
      </c>
      <c r="P13" s="53" t="str">
        <f t="shared" ref="P13:P19" si="18">IF(D13="E",IF(O13=1,"er","ème"),"")</f>
        <v/>
      </c>
      <c r="S13" s="57">
        <f t="shared" si="12"/>
        <v>62.22</v>
      </c>
    </row>
    <row r="14" spans="1:19" x14ac:dyDescent="0.2">
      <c r="A14" s="17"/>
      <c r="B14" s="62" t="s">
        <v>120</v>
      </c>
      <c r="C14" s="59" t="s">
        <v>121</v>
      </c>
      <c r="D14" s="64" t="s">
        <v>9</v>
      </c>
      <c r="E14" s="64"/>
      <c r="F14" s="65">
        <v>85</v>
      </c>
      <c r="G14" s="65">
        <v>28</v>
      </c>
      <c r="H14" s="14">
        <f t="shared" si="11"/>
        <v>52.888888888888886</v>
      </c>
      <c r="I14" s="15">
        <f t="shared" si="0"/>
        <v>16</v>
      </c>
      <c r="J14" s="53" t="str">
        <f t="shared" si="1"/>
        <v>ème</v>
      </c>
      <c r="K14" s="13">
        <f t="shared" si="7"/>
        <v>14</v>
      </c>
      <c r="L14" s="53" t="str">
        <f t="shared" si="2"/>
        <v>ème</v>
      </c>
      <c r="M14" s="13" t="str">
        <f t="shared" si="9"/>
        <v/>
      </c>
      <c r="N14" s="53" t="str">
        <f t="shared" si="3"/>
        <v/>
      </c>
      <c r="O14" s="19" t="str">
        <f t="shared" si="4"/>
        <v/>
      </c>
      <c r="P14" s="53" t="str">
        <f t="shared" si="18"/>
        <v/>
      </c>
      <c r="S14" s="57">
        <f t="shared" si="12"/>
        <v>52.88</v>
      </c>
    </row>
    <row r="15" spans="1:19" x14ac:dyDescent="0.2">
      <c r="A15" s="17"/>
      <c r="B15" s="62" t="s">
        <v>137</v>
      </c>
      <c r="C15" s="59" t="s">
        <v>96</v>
      </c>
      <c r="D15" s="64" t="s">
        <v>9</v>
      </c>
      <c r="E15" s="64"/>
      <c r="F15" s="65">
        <v>39</v>
      </c>
      <c r="G15" s="65">
        <v>17</v>
      </c>
      <c r="H15" s="14">
        <f t="shared" ref="H15" si="19">(F15/150*G15/30)*100</f>
        <v>14.733333333333334</v>
      </c>
      <c r="I15" s="15">
        <f t="shared" si="0"/>
        <v>30</v>
      </c>
      <c r="J15" s="53" t="str">
        <f t="shared" ref="J15" si="20">IF(I15=1,"er","ème")</f>
        <v>ème</v>
      </c>
      <c r="K15" s="13">
        <f t="shared" si="7"/>
        <v>21</v>
      </c>
      <c r="L15" s="53" t="str">
        <f t="shared" ref="L15" si="21">IF(D15="H",IF(K15=1,"er","ème"),"")</f>
        <v>ème</v>
      </c>
      <c r="M15" s="13" t="str">
        <f t="shared" si="9"/>
        <v/>
      </c>
      <c r="N15" s="53" t="str">
        <f t="shared" ref="N15" si="22">IF(D15="F",IF(M15=1,"ère","ème"),"")</f>
        <v/>
      </c>
      <c r="O15" s="19" t="str">
        <f t="shared" si="4"/>
        <v/>
      </c>
    </row>
    <row r="16" spans="1:19" x14ac:dyDescent="0.2">
      <c r="A16" s="17"/>
      <c r="B16" s="62" t="s">
        <v>122</v>
      </c>
      <c r="C16" s="59" t="s">
        <v>123</v>
      </c>
      <c r="D16" s="64" t="s">
        <v>9</v>
      </c>
      <c r="E16" s="64"/>
      <c r="F16" s="65">
        <v>134</v>
      </c>
      <c r="G16" s="65">
        <v>30</v>
      </c>
      <c r="H16" s="14">
        <f t="shared" si="11"/>
        <v>89.333333333333329</v>
      </c>
      <c r="I16" s="15">
        <f t="shared" si="0"/>
        <v>1</v>
      </c>
      <c r="J16" s="53" t="str">
        <f t="shared" si="1"/>
        <v>er</v>
      </c>
      <c r="K16" s="13">
        <f t="shared" si="7"/>
        <v>1</v>
      </c>
      <c r="L16" s="53" t="str">
        <f t="shared" si="2"/>
        <v>er</v>
      </c>
      <c r="M16" s="13" t="str">
        <f t="shared" si="9"/>
        <v/>
      </c>
      <c r="N16" s="53" t="str">
        <f t="shared" si="3"/>
        <v/>
      </c>
      <c r="O16" s="19" t="str">
        <f t="shared" si="4"/>
        <v/>
      </c>
      <c r="P16" s="53" t="str">
        <f t="shared" si="18"/>
        <v/>
      </c>
      <c r="S16" s="57">
        <f t="shared" si="12"/>
        <v>89.33</v>
      </c>
    </row>
    <row r="17" spans="1:19" x14ac:dyDescent="0.2">
      <c r="A17" s="17"/>
      <c r="B17" s="62" t="s">
        <v>122</v>
      </c>
      <c r="C17" s="59" t="s">
        <v>124</v>
      </c>
      <c r="D17" s="64" t="s">
        <v>10</v>
      </c>
      <c r="E17" s="64"/>
      <c r="F17" s="65">
        <v>81</v>
      </c>
      <c r="G17" s="65">
        <v>27</v>
      </c>
      <c r="H17" s="14">
        <f t="shared" si="11"/>
        <v>48.6</v>
      </c>
      <c r="I17" s="15">
        <f t="shared" si="0"/>
        <v>19</v>
      </c>
      <c r="J17" s="53" t="str">
        <f t="shared" si="1"/>
        <v>ème</v>
      </c>
      <c r="K17" s="13" t="str">
        <f t="shared" si="7"/>
        <v/>
      </c>
      <c r="L17" s="53" t="str">
        <f t="shared" si="2"/>
        <v/>
      </c>
      <c r="M17" s="13">
        <f t="shared" si="9"/>
        <v>3</v>
      </c>
      <c r="N17" s="53" t="str">
        <f t="shared" si="3"/>
        <v>ème</v>
      </c>
      <c r="O17" s="19" t="str">
        <f t="shared" si="4"/>
        <v/>
      </c>
      <c r="P17" s="53" t="str">
        <f t="shared" si="18"/>
        <v/>
      </c>
      <c r="S17" s="57">
        <f t="shared" si="12"/>
        <v>48.6</v>
      </c>
    </row>
    <row r="18" spans="1:19" x14ac:dyDescent="0.2">
      <c r="A18" s="17"/>
      <c r="B18" s="62" t="s">
        <v>125</v>
      </c>
      <c r="C18" s="59" t="s">
        <v>27</v>
      </c>
      <c r="D18" s="64" t="s">
        <v>9</v>
      </c>
      <c r="E18" s="64"/>
      <c r="F18" s="65">
        <v>50</v>
      </c>
      <c r="G18" s="65">
        <v>21</v>
      </c>
      <c r="H18" s="14">
        <f t="shared" si="11"/>
        <v>23.333333333333332</v>
      </c>
      <c r="I18" s="15">
        <f t="shared" si="0"/>
        <v>25</v>
      </c>
      <c r="J18" s="53" t="str">
        <f t="shared" si="1"/>
        <v>ème</v>
      </c>
      <c r="K18" s="13">
        <f t="shared" si="7"/>
        <v>19</v>
      </c>
      <c r="L18" s="53" t="str">
        <f t="shared" si="2"/>
        <v>ème</v>
      </c>
      <c r="M18" s="13" t="str">
        <f t="shared" si="9"/>
        <v/>
      </c>
      <c r="N18" s="53" t="str">
        <f t="shared" si="3"/>
        <v/>
      </c>
      <c r="O18" s="19" t="str">
        <f t="shared" si="4"/>
        <v/>
      </c>
      <c r="P18" s="53" t="str">
        <f t="shared" si="18"/>
        <v/>
      </c>
      <c r="S18" s="57">
        <f t="shared" si="12"/>
        <v>23.33</v>
      </c>
    </row>
    <row r="19" spans="1:19" x14ac:dyDescent="0.2">
      <c r="A19" s="17"/>
      <c r="B19" s="62" t="s">
        <v>67</v>
      </c>
      <c r="C19" s="59" t="s">
        <v>68</v>
      </c>
      <c r="D19" s="64" t="s">
        <v>9</v>
      </c>
      <c r="E19" s="64"/>
      <c r="F19" s="65">
        <v>84</v>
      </c>
      <c r="G19" s="65">
        <v>27</v>
      </c>
      <c r="H19" s="14">
        <f t="shared" si="11"/>
        <v>50.4</v>
      </c>
      <c r="I19" s="15">
        <f t="shared" si="0"/>
        <v>17</v>
      </c>
      <c r="J19" s="53" t="str">
        <f t="shared" si="1"/>
        <v>ème</v>
      </c>
      <c r="K19" s="13">
        <f t="shared" si="7"/>
        <v>15</v>
      </c>
      <c r="L19" s="53" t="str">
        <f t="shared" si="2"/>
        <v>ème</v>
      </c>
      <c r="M19" s="13" t="str">
        <f t="shared" si="9"/>
        <v/>
      </c>
      <c r="N19" s="53" t="str">
        <f t="shared" si="3"/>
        <v/>
      </c>
      <c r="O19" s="19" t="str">
        <f t="shared" si="4"/>
        <v/>
      </c>
      <c r="P19" s="53" t="str">
        <f t="shared" si="18"/>
        <v/>
      </c>
      <c r="S19" s="57">
        <f t="shared" si="12"/>
        <v>50.4</v>
      </c>
    </row>
    <row r="20" spans="1:19" x14ac:dyDescent="0.2">
      <c r="A20" s="17"/>
      <c r="B20" s="62" t="s">
        <v>32</v>
      </c>
      <c r="C20" s="59" t="s">
        <v>62</v>
      </c>
      <c r="D20" s="64" t="s">
        <v>9</v>
      </c>
      <c r="E20" s="64"/>
      <c r="F20" s="65">
        <v>122</v>
      </c>
      <c r="G20" s="65">
        <v>30</v>
      </c>
      <c r="H20" s="14">
        <f t="shared" si="11"/>
        <v>81.333333333333329</v>
      </c>
      <c r="I20" s="15">
        <f t="shared" si="0"/>
        <v>4</v>
      </c>
      <c r="J20" s="53" t="str">
        <f t="shared" si="1"/>
        <v>ème</v>
      </c>
      <c r="K20" s="13">
        <f t="shared" si="7"/>
        <v>3</v>
      </c>
      <c r="L20" s="53" t="str">
        <f t="shared" si="2"/>
        <v>ème</v>
      </c>
      <c r="M20" s="13" t="str">
        <f t="shared" si="9"/>
        <v/>
      </c>
      <c r="N20" s="53" t="str">
        <f t="shared" si="3"/>
        <v/>
      </c>
      <c r="O20" s="19" t="str">
        <f t="shared" si="4"/>
        <v/>
      </c>
      <c r="S20" s="57">
        <f t="shared" si="12"/>
        <v>81.33</v>
      </c>
    </row>
    <row r="21" spans="1:19" x14ac:dyDescent="0.2">
      <c r="A21" s="17"/>
      <c r="B21" s="62" t="s">
        <v>32</v>
      </c>
      <c r="C21" s="59" t="s">
        <v>82</v>
      </c>
      <c r="D21" s="64" t="s">
        <v>10</v>
      </c>
      <c r="E21" s="64"/>
      <c r="F21" s="65">
        <v>79</v>
      </c>
      <c r="G21" s="65">
        <v>27</v>
      </c>
      <c r="H21" s="14">
        <f t="shared" si="11"/>
        <v>47.4</v>
      </c>
      <c r="I21" s="15">
        <f t="shared" si="0"/>
        <v>20</v>
      </c>
      <c r="J21" s="53" t="str">
        <f t="shared" si="1"/>
        <v>ème</v>
      </c>
      <c r="K21" s="13" t="str">
        <f t="shared" si="7"/>
        <v/>
      </c>
      <c r="L21" s="53" t="str">
        <f t="shared" si="2"/>
        <v/>
      </c>
      <c r="M21" s="13">
        <f t="shared" si="9"/>
        <v>4</v>
      </c>
      <c r="N21" s="53" t="str">
        <f t="shared" si="3"/>
        <v>ème</v>
      </c>
      <c r="O21" s="19" t="str">
        <f t="shared" si="4"/>
        <v/>
      </c>
      <c r="S21" s="57">
        <f t="shared" si="12"/>
        <v>47.4</v>
      </c>
    </row>
    <row r="22" spans="1:19" x14ac:dyDescent="0.2">
      <c r="A22" s="17"/>
      <c r="B22" s="62" t="s">
        <v>126</v>
      </c>
      <c r="C22" s="59" t="s">
        <v>39</v>
      </c>
      <c r="D22" s="64" t="s">
        <v>9</v>
      </c>
      <c r="E22" s="64"/>
      <c r="F22" s="65">
        <v>48</v>
      </c>
      <c r="G22" s="65">
        <v>20</v>
      </c>
      <c r="H22" s="14">
        <f t="shared" si="11"/>
        <v>21.333333333333336</v>
      </c>
      <c r="I22" s="15">
        <f t="shared" si="0"/>
        <v>27</v>
      </c>
      <c r="J22" s="53" t="str">
        <f t="shared" si="1"/>
        <v>ème</v>
      </c>
      <c r="K22" s="13">
        <f t="shared" si="7"/>
        <v>20</v>
      </c>
      <c r="L22" s="53" t="str">
        <f t="shared" si="2"/>
        <v>ème</v>
      </c>
      <c r="M22" s="13" t="str">
        <f t="shared" si="9"/>
        <v/>
      </c>
      <c r="N22" s="53" t="str">
        <f t="shared" si="3"/>
        <v/>
      </c>
      <c r="O22" s="19" t="str">
        <f t="shared" si="4"/>
        <v/>
      </c>
      <c r="S22" s="57">
        <f t="shared" si="12"/>
        <v>21.33</v>
      </c>
    </row>
    <row r="23" spans="1:19" x14ac:dyDescent="0.2">
      <c r="A23" s="17"/>
      <c r="B23" s="62" t="s">
        <v>63</v>
      </c>
      <c r="C23" s="59" t="s">
        <v>72</v>
      </c>
      <c r="D23" s="64" t="s">
        <v>9</v>
      </c>
      <c r="E23" s="64"/>
      <c r="F23" s="65">
        <v>101</v>
      </c>
      <c r="G23" s="65">
        <v>30</v>
      </c>
      <c r="H23" s="14">
        <f t="shared" si="11"/>
        <v>67.333333333333329</v>
      </c>
      <c r="I23" s="15">
        <f t="shared" si="0"/>
        <v>10</v>
      </c>
      <c r="J23" s="53" t="str">
        <f t="shared" si="1"/>
        <v>ème</v>
      </c>
      <c r="K23" s="13">
        <f t="shared" si="7"/>
        <v>9</v>
      </c>
      <c r="L23" s="53" t="str">
        <f t="shared" si="2"/>
        <v>ème</v>
      </c>
      <c r="M23" s="13" t="str">
        <f t="shared" si="9"/>
        <v/>
      </c>
      <c r="N23" s="53" t="str">
        <f t="shared" si="3"/>
        <v/>
      </c>
      <c r="O23" s="19" t="str">
        <f t="shared" si="4"/>
        <v/>
      </c>
      <c r="P23" s="53" t="str">
        <f t="shared" ref="P23:P26" si="23">IF(D23="E",IF(O23=1,"er","ème"),"")</f>
        <v/>
      </c>
      <c r="S23" s="57">
        <f t="shared" si="12"/>
        <v>67.33</v>
      </c>
    </row>
    <row r="24" spans="1:19" x14ac:dyDescent="0.2">
      <c r="A24" s="17"/>
      <c r="B24" s="62" t="s">
        <v>63</v>
      </c>
      <c r="C24" s="59" t="s">
        <v>128</v>
      </c>
      <c r="D24" s="64" t="s">
        <v>10</v>
      </c>
      <c r="E24" s="64"/>
      <c r="F24" s="65">
        <v>70</v>
      </c>
      <c r="G24" s="65">
        <v>22</v>
      </c>
      <c r="H24" s="14">
        <f t="shared" si="11"/>
        <v>34.222222222222229</v>
      </c>
      <c r="I24" s="15">
        <f t="shared" si="0"/>
        <v>23</v>
      </c>
      <c r="J24" s="53" t="str">
        <f t="shared" si="1"/>
        <v>ème</v>
      </c>
      <c r="K24" s="13" t="str">
        <f t="shared" si="7"/>
        <v/>
      </c>
      <c r="L24" s="53" t="str">
        <f t="shared" si="2"/>
        <v/>
      </c>
      <c r="M24" s="13">
        <f t="shared" si="9"/>
        <v>6</v>
      </c>
      <c r="N24" s="53" t="str">
        <f t="shared" si="3"/>
        <v>ème</v>
      </c>
      <c r="O24" s="19" t="str">
        <f t="shared" si="4"/>
        <v/>
      </c>
      <c r="P24" s="53" t="str">
        <f t="shared" si="23"/>
        <v/>
      </c>
      <c r="S24" s="57">
        <f t="shared" si="12"/>
        <v>34.22</v>
      </c>
    </row>
    <row r="25" spans="1:19" x14ac:dyDescent="0.2">
      <c r="A25" s="17"/>
      <c r="B25" s="62" t="s">
        <v>129</v>
      </c>
      <c r="C25" s="59" t="s">
        <v>130</v>
      </c>
      <c r="D25" s="64" t="s">
        <v>9</v>
      </c>
      <c r="E25" s="64"/>
      <c r="F25" s="65">
        <v>99</v>
      </c>
      <c r="G25" s="65">
        <v>30</v>
      </c>
      <c r="H25" s="14">
        <f t="shared" si="11"/>
        <v>66</v>
      </c>
      <c r="I25" s="15">
        <f t="shared" si="0"/>
        <v>11</v>
      </c>
      <c r="J25" s="53" t="str">
        <f t="shared" si="1"/>
        <v>ème</v>
      </c>
      <c r="K25" s="13">
        <f t="shared" si="7"/>
        <v>10</v>
      </c>
      <c r="L25" s="53" t="str">
        <f t="shared" si="2"/>
        <v>ème</v>
      </c>
      <c r="M25" s="13" t="str">
        <f t="shared" si="9"/>
        <v/>
      </c>
      <c r="N25" s="53" t="str">
        <f t="shared" si="3"/>
        <v/>
      </c>
      <c r="O25" s="19" t="str">
        <f t="shared" si="4"/>
        <v/>
      </c>
      <c r="P25" s="53" t="str">
        <f t="shared" si="23"/>
        <v/>
      </c>
      <c r="S25" s="57">
        <f t="shared" si="12"/>
        <v>66</v>
      </c>
    </row>
    <row r="26" spans="1:19" x14ac:dyDescent="0.2">
      <c r="A26" s="17"/>
      <c r="B26" s="62" t="s">
        <v>129</v>
      </c>
      <c r="C26" s="59" t="s">
        <v>139</v>
      </c>
      <c r="D26" s="64" t="s">
        <v>9</v>
      </c>
      <c r="E26" s="64"/>
      <c r="F26" s="65">
        <v>79</v>
      </c>
      <c r="G26" s="65">
        <v>28</v>
      </c>
      <c r="H26" s="14">
        <f t="shared" si="11"/>
        <v>49.155555555555551</v>
      </c>
      <c r="I26" s="15">
        <f t="shared" si="0"/>
        <v>18</v>
      </c>
      <c r="J26" s="53" t="str">
        <f t="shared" si="1"/>
        <v>ème</v>
      </c>
      <c r="K26" s="13">
        <f t="shared" si="7"/>
        <v>16</v>
      </c>
      <c r="L26" s="53" t="str">
        <f t="shared" si="2"/>
        <v>ème</v>
      </c>
      <c r="M26" s="13" t="str">
        <f t="shared" si="9"/>
        <v/>
      </c>
      <c r="N26" s="53" t="str">
        <f t="shared" si="3"/>
        <v/>
      </c>
      <c r="O26" s="19" t="str">
        <f t="shared" si="4"/>
        <v/>
      </c>
      <c r="P26" s="53" t="str">
        <f t="shared" si="23"/>
        <v/>
      </c>
      <c r="S26" s="57">
        <f t="shared" si="12"/>
        <v>49.15</v>
      </c>
    </row>
    <row r="27" spans="1:19" x14ac:dyDescent="0.2">
      <c r="A27" s="17"/>
      <c r="B27" s="62" t="s">
        <v>132</v>
      </c>
      <c r="C27" s="59" t="s">
        <v>92</v>
      </c>
      <c r="D27" s="64" t="s">
        <v>10</v>
      </c>
      <c r="E27" s="64"/>
      <c r="F27" s="65">
        <v>72</v>
      </c>
      <c r="G27" s="65">
        <v>25</v>
      </c>
      <c r="H27" s="14">
        <f t="shared" si="11"/>
        <v>40</v>
      </c>
      <c r="I27" s="15">
        <f t="shared" si="0"/>
        <v>22</v>
      </c>
      <c r="J27" s="53" t="str">
        <f t="shared" ref="J27:J51" si="24">IF(I27=1,"er","ème")</f>
        <v>ème</v>
      </c>
      <c r="K27" s="13" t="str">
        <f t="shared" si="7"/>
        <v/>
      </c>
      <c r="L27" s="53" t="str">
        <f t="shared" ref="L27:L51" si="25">IF(D27="H",IF(K27=1,"er","ème"),"")</f>
        <v/>
      </c>
      <c r="M27" s="13">
        <f t="shared" si="9"/>
        <v>5</v>
      </c>
      <c r="N27" s="53" t="str">
        <f t="shared" ref="N27:N51" si="26">IF(D27="F",IF(M27=1,"ère","ème"),"")</f>
        <v>ème</v>
      </c>
      <c r="O27" s="19" t="str">
        <f t="shared" si="4"/>
        <v/>
      </c>
      <c r="P27" s="53" t="str">
        <f>IF(D27="E",IF(O27=1,"er","ème"),"")</f>
        <v/>
      </c>
      <c r="S27" s="57">
        <f t="shared" ref="S27:S51" si="27">TRUNC(H27,2)</f>
        <v>40</v>
      </c>
    </row>
    <row r="28" spans="1:19" x14ac:dyDescent="0.2">
      <c r="A28" s="17"/>
      <c r="B28" s="62" t="s">
        <v>133</v>
      </c>
      <c r="C28" s="59" t="s">
        <v>98</v>
      </c>
      <c r="D28" s="64" t="s">
        <v>9</v>
      </c>
      <c r="E28" s="64"/>
      <c r="F28" s="65">
        <v>73</v>
      </c>
      <c r="G28" s="65">
        <v>27</v>
      </c>
      <c r="H28" s="14">
        <f t="shared" si="11"/>
        <v>43.8</v>
      </c>
      <c r="I28" s="15">
        <f t="shared" si="0"/>
        <v>21</v>
      </c>
      <c r="J28" s="53" t="str">
        <f t="shared" si="24"/>
        <v>ème</v>
      </c>
      <c r="K28" s="13">
        <f t="shared" si="7"/>
        <v>17</v>
      </c>
      <c r="L28" s="53" t="str">
        <f t="shared" si="25"/>
        <v>ème</v>
      </c>
      <c r="M28" s="13" t="str">
        <f t="shared" si="9"/>
        <v/>
      </c>
      <c r="N28" s="53" t="str">
        <f t="shared" si="26"/>
        <v/>
      </c>
      <c r="O28" s="19" t="str">
        <f t="shared" si="4"/>
        <v/>
      </c>
      <c r="P28" s="53" t="str">
        <f>IF(D28="E",IF(O28=1,"er","ème"),"")</f>
        <v/>
      </c>
      <c r="S28" s="57">
        <f t="shared" si="27"/>
        <v>43.8</v>
      </c>
    </row>
    <row r="29" spans="1:19" x14ac:dyDescent="0.2">
      <c r="A29" s="17"/>
      <c r="B29" s="62" t="s">
        <v>134</v>
      </c>
      <c r="C29" s="59" t="s">
        <v>99</v>
      </c>
      <c r="D29" s="64" t="s">
        <v>10</v>
      </c>
      <c r="E29" s="64"/>
      <c r="F29" s="65">
        <v>87</v>
      </c>
      <c r="G29" s="65">
        <v>29</v>
      </c>
      <c r="H29" s="14">
        <f t="shared" si="11"/>
        <v>56.066666666666663</v>
      </c>
      <c r="I29" s="15">
        <f t="shared" si="0"/>
        <v>15</v>
      </c>
      <c r="J29" s="53" t="str">
        <f t="shared" si="24"/>
        <v>ème</v>
      </c>
      <c r="K29" s="13" t="str">
        <f t="shared" si="7"/>
        <v/>
      </c>
      <c r="L29" s="53" t="str">
        <f t="shared" si="25"/>
        <v/>
      </c>
      <c r="M29" s="13">
        <f t="shared" si="9"/>
        <v>2</v>
      </c>
      <c r="N29" s="53" t="str">
        <f t="shared" si="26"/>
        <v>ème</v>
      </c>
      <c r="O29" s="19" t="str">
        <f t="shared" si="4"/>
        <v/>
      </c>
      <c r="P29" s="53" t="str">
        <f>IF(D29="E",IF(O29=1,"er","ème"),"")</f>
        <v/>
      </c>
      <c r="S29" s="57">
        <f t="shared" si="27"/>
        <v>56.06</v>
      </c>
    </row>
    <row r="30" spans="1:19" x14ac:dyDescent="0.2">
      <c r="A30" s="17"/>
      <c r="B30" s="62" t="s">
        <v>138</v>
      </c>
      <c r="C30" s="59" t="s">
        <v>98</v>
      </c>
      <c r="D30" s="64" t="s">
        <v>9</v>
      </c>
      <c r="E30" s="64"/>
      <c r="F30" s="65">
        <v>111</v>
      </c>
      <c r="G30" s="65">
        <v>30</v>
      </c>
      <c r="H30" s="14">
        <f t="shared" si="11"/>
        <v>74</v>
      </c>
      <c r="I30" s="15">
        <f t="shared" si="0"/>
        <v>6</v>
      </c>
      <c r="J30" s="53" t="str">
        <f t="shared" si="24"/>
        <v>ème</v>
      </c>
      <c r="K30" s="13">
        <f t="shared" si="7"/>
        <v>5</v>
      </c>
      <c r="L30" s="53" t="str">
        <f t="shared" si="25"/>
        <v>ème</v>
      </c>
      <c r="M30" s="13" t="str">
        <f t="shared" si="9"/>
        <v/>
      </c>
      <c r="N30" s="53" t="str">
        <f t="shared" si="26"/>
        <v/>
      </c>
      <c r="O30" s="19" t="str">
        <f t="shared" si="4"/>
        <v/>
      </c>
      <c r="P30" s="53" t="str">
        <f>IF(D30="E",IF(O30=1,"er","ème"),"")</f>
        <v/>
      </c>
      <c r="S30" s="57">
        <f t="shared" si="27"/>
        <v>74</v>
      </c>
    </row>
    <row r="31" spans="1:19" x14ac:dyDescent="0.2">
      <c r="A31" s="17"/>
      <c r="B31" s="62" t="s">
        <v>138</v>
      </c>
      <c r="C31" s="59" t="s">
        <v>95</v>
      </c>
      <c r="D31" s="64" t="s">
        <v>10</v>
      </c>
      <c r="E31" s="64"/>
      <c r="F31" s="65">
        <v>43</v>
      </c>
      <c r="G31" s="65">
        <v>16</v>
      </c>
      <c r="H31" s="14">
        <f t="shared" ref="H31" si="28">(F31/150*G31/30)*100</f>
        <v>15.288888888888891</v>
      </c>
      <c r="I31" s="15">
        <f t="shared" si="0"/>
        <v>29</v>
      </c>
      <c r="J31" s="53" t="str">
        <f t="shared" ref="J31" si="29">IF(I31=1,"er","ème")</f>
        <v>ème</v>
      </c>
      <c r="K31" s="13" t="str">
        <f t="shared" si="7"/>
        <v/>
      </c>
      <c r="L31" s="53" t="str">
        <f t="shared" ref="L31" si="30">IF(D31="H",IF(K31=1,"er","ème"),"")</f>
        <v/>
      </c>
      <c r="M31" s="13">
        <f t="shared" si="9"/>
        <v>8</v>
      </c>
      <c r="N31" s="53" t="str">
        <f t="shared" ref="N31" si="31">IF(D31="F",IF(M31=1,"ère","ème"),"")</f>
        <v>ème</v>
      </c>
      <c r="O31" s="19" t="str">
        <f t="shared" si="4"/>
        <v/>
      </c>
    </row>
    <row r="32" spans="1:19" x14ac:dyDescent="0.2">
      <c r="A32" s="17"/>
      <c r="B32" s="62"/>
      <c r="C32" s="59"/>
      <c r="D32" s="64"/>
      <c r="E32" s="64"/>
      <c r="F32" s="65"/>
      <c r="G32" s="65"/>
      <c r="H32" s="14">
        <f t="shared" si="11"/>
        <v>0</v>
      </c>
      <c r="I32" s="15" t="str">
        <f t="shared" si="0"/>
        <v/>
      </c>
      <c r="J32" s="53" t="str">
        <f t="shared" si="24"/>
        <v>ème</v>
      </c>
      <c r="K32" s="13" t="str">
        <f t="shared" si="7"/>
        <v/>
      </c>
      <c r="L32" s="53" t="str">
        <f t="shared" si="25"/>
        <v/>
      </c>
      <c r="M32" s="13" t="str">
        <f t="shared" si="9"/>
        <v/>
      </c>
      <c r="N32" s="53" t="str">
        <f t="shared" si="26"/>
        <v/>
      </c>
      <c r="O32" s="19" t="str">
        <f t="shared" si="4"/>
        <v/>
      </c>
      <c r="S32" s="57">
        <f t="shared" si="27"/>
        <v>0</v>
      </c>
    </row>
    <row r="33" spans="1:19" x14ac:dyDescent="0.2">
      <c r="A33" s="17"/>
      <c r="B33" s="62"/>
      <c r="C33" s="59"/>
      <c r="D33" s="64"/>
      <c r="E33" s="64"/>
      <c r="F33" s="65"/>
      <c r="G33" s="65"/>
      <c r="H33" s="14">
        <f t="shared" si="11"/>
        <v>0</v>
      </c>
      <c r="I33" s="15" t="str">
        <f t="shared" si="0"/>
        <v/>
      </c>
      <c r="J33" s="53" t="str">
        <f t="shared" si="24"/>
        <v>ème</v>
      </c>
      <c r="K33" s="13" t="str">
        <f t="shared" si="7"/>
        <v/>
      </c>
      <c r="L33" s="53" t="str">
        <f t="shared" si="25"/>
        <v/>
      </c>
      <c r="M33" s="13" t="str">
        <f t="shared" si="9"/>
        <v/>
      </c>
      <c r="N33" s="53" t="str">
        <f t="shared" si="26"/>
        <v/>
      </c>
      <c r="O33" s="19" t="str">
        <f t="shared" si="4"/>
        <v/>
      </c>
      <c r="P33" s="53" t="str">
        <f t="shared" ref="P33:P38" si="32">IF(D33="E",IF(O33=1,"er","ème"),"")</f>
        <v/>
      </c>
      <c r="S33" s="57">
        <f t="shared" si="27"/>
        <v>0</v>
      </c>
    </row>
    <row r="34" spans="1:19" x14ac:dyDescent="0.2">
      <c r="A34" s="17"/>
      <c r="B34" s="60"/>
      <c r="C34" s="59"/>
      <c r="D34" s="64"/>
      <c r="E34" s="64"/>
      <c r="F34" s="65"/>
      <c r="G34" s="65"/>
      <c r="H34" s="14">
        <f t="shared" si="11"/>
        <v>0</v>
      </c>
      <c r="I34" s="15" t="str">
        <f t="shared" ref="I34:I51" si="33">IF(H34&gt;0,RANK(H34,$H$2:$H$51,0),"")</f>
        <v/>
      </c>
      <c r="J34" s="53" t="str">
        <f t="shared" si="24"/>
        <v>ème</v>
      </c>
      <c r="K34" s="13" t="str">
        <f t="shared" si="7"/>
        <v/>
      </c>
      <c r="L34" s="53" t="str">
        <f t="shared" si="25"/>
        <v/>
      </c>
      <c r="M34" s="13" t="str">
        <f t="shared" si="9"/>
        <v/>
      </c>
      <c r="N34" s="53" t="str">
        <f t="shared" si="26"/>
        <v/>
      </c>
      <c r="O34" s="19" t="str">
        <f t="shared" ref="O34:O51" si="34">IF($D34=$O$1,SUMPRODUCT(($D$2:$D$51=O$1)*($H$2:$H$51&gt;$H34))+1,"")</f>
        <v/>
      </c>
      <c r="P34" s="53" t="str">
        <f t="shared" si="32"/>
        <v/>
      </c>
      <c r="S34" s="57">
        <f t="shared" si="27"/>
        <v>0</v>
      </c>
    </row>
    <row r="35" spans="1:19" x14ac:dyDescent="0.2">
      <c r="A35" s="17"/>
      <c r="B35" s="62"/>
      <c r="C35" s="59"/>
      <c r="D35" s="64"/>
      <c r="E35" s="64"/>
      <c r="F35" s="65"/>
      <c r="G35" s="65"/>
      <c r="H35" s="14">
        <f t="shared" si="11"/>
        <v>0</v>
      </c>
      <c r="I35" s="15" t="str">
        <f t="shared" si="33"/>
        <v/>
      </c>
      <c r="J35" s="53" t="str">
        <f t="shared" si="24"/>
        <v>ème</v>
      </c>
      <c r="K35" s="13" t="str">
        <f t="shared" ref="K35:K51" si="35">IF($D35=$K$1,SUMPRODUCT(($D$2:$D$51=K$1)*($H$2:$H$51&gt;$H35))+1,"")</f>
        <v/>
      </c>
      <c r="L35" s="53" t="str">
        <f t="shared" si="25"/>
        <v/>
      </c>
      <c r="M35" s="13" t="str">
        <f t="shared" ref="M35:M51" si="36">IF($D35=$M$1,SUMPRODUCT(($D$2:$D$51=M$1)*($H$2:$H$51&gt;$H35))+1,"")</f>
        <v/>
      </c>
      <c r="N35" s="53" t="str">
        <f t="shared" si="26"/>
        <v/>
      </c>
      <c r="O35" s="19" t="str">
        <f t="shared" si="34"/>
        <v/>
      </c>
      <c r="P35" s="53" t="str">
        <f t="shared" si="32"/>
        <v/>
      </c>
      <c r="S35" s="57">
        <f t="shared" si="27"/>
        <v>0</v>
      </c>
    </row>
    <row r="36" spans="1:19" x14ac:dyDescent="0.2">
      <c r="A36" s="17"/>
      <c r="B36" s="62"/>
      <c r="C36" s="59"/>
      <c r="D36" s="64"/>
      <c r="E36" s="64"/>
      <c r="F36" s="65"/>
      <c r="G36" s="65"/>
      <c r="H36" s="14">
        <f t="shared" si="11"/>
        <v>0</v>
      </c>
      <c r="I36" s="15" t="str">
        <f t="shared" si="33"/>
        <v/>
      </c>
      <c r="J36" s="53" t="str">
        <f t="shared" si="24"/>
        <v>ème</v>
      </c>
      <c r="K36" s="13" t="str">
        <f t="shared" si="35"/>
        <v/>
      </c>
      <c r="L36" s="53" t="str">
        <f t="shared" si="25"/>
        <v/>
      </c>
      <c r="M36" s="13" t="str">
        <f t="shared" si="36"/>
        <v/>
      </c>
      <c r="N36" s="53" t="str">
        <f t="shared" si="26"/>
        <v/>
      </c>
      <c r="O36" s="19" t="str">
        <f t="shared" si="34"/>
        <v/>
      </c>
      <c r="P36" s="53" t="str">
        <f t="shared" si="32"/>
        <v/>
      </c>
      <c r="S36" s="57">
        <f t="shared" si="27"/>
        <v>0</v>
      </c>
    </row>
    <row r="37" spans="1:19" x14ac:dyDescent="0.2">
      <c r="A37" s="17"/>
      <c r="B37" s="60"/>
      <c r="C37" s="59"/>
      <c r="D37" s="64"/>
      <c r="E37" s="64"/>
      <c r="F37" s="65"/>
      <c r="G37" s="65"/>
      <c r="H37" s="14">
        <f t="shared" si="11"/>
        <v>0</v>
      </c>
      <c r="I37" s="15" t="str">
        <f t="shared" si="33"/>
        <v/>
      </c>
      <c r="J37" s="53" t="str">
        <f t="shared" si="24"/>
        <v>ème</v>
      </c>
      <c r="K37" s="13" t="str">
        <f t="shared" si="35"/>
        <v/>
      </c>
      <c r="L37" s="53" t="str">
        <f t="shared" si="25"/>
        <v/>
      </c>
      <c r="M37" s="13" t="str">
        <f t="shared" si="36"/>
        <v/>
      </c>
      <c r="N37" s="53" t="str">
        <f t="shared" si="26"/>
        <v/>
      </c>
      <c r="O37" s="19" t="str">
        <f t="shared" si="34"/>
        <v/>
      </c>
      <c r="P37" s="53" t="str">
        <f t="shared" si="32"/>
        <v/>
      </c>
      <c r="S37" s="57">
        <f t="shared" si="27"/>
        <v>0</v>
      </c>
    </row>
    <row r="38" spans="1:19" x14ac:dyDescent="0.2">
      <c r="A38" s="17"/>
      <c r="B38" s="62"/>
      <c r="C38" s="59"/>
      <c r="D38" s="64"/>
      <c r="E38" s="64"/>
      <c r="F38" s="65"/>
      <c r="G38" s="65"/>
      <c r="H38" s="14">
        <f t="shared" si="11"/>
        <v>0</v>
      </c>
      <c r="I38" s="15" t="str">
        <f t="shared" si="33"/>
        <v/>
      </c>
      <c r="J38" s="53" t="str">
        <f t="shared" si="24"/>
        <v>ème</v>
      </c>
      <c r="K38" s="13" t="str">
        <f t="shared" si="35"/>
        <v/>
      </c>
      <c r="L38" s="53" t="str">
        <f t="shared" si="25"/>
        <v/>
      </c>
      <c r="M38" s="13" t="str">
        <f t="shared" si="36"/>
        <v/>
      </c>
      <c r="N38" s="53" t="str">
        <f t="shared" si="26"/>
        <v/>
      </c>
      <c r="O38" s="19" t="str">
        <f t="shared" si="34"/>
        <v/>
      </c>
      <c r="P38" s="53" t="str">
        <f t="shared" si="32"/>
        <v/>
      </c>
      <c r="S38" s="57">
        <f t="shared" si="27"/>
        <v>0</v>
      </c>
    </row>
    <row r="39" spans="1:19" x14ac:dyDescent="0.2">
      <c r="A39" s="17"/>
      <c r="B39" s="62"/>
      <c r="C39" s="59"/>
      <c r="D39" s="64"/>
      <c r="E39" s="64"/>
      <c r="F39" s="65"/>
      <c r="G39" s="65"/>
      <c r="H39" s="14">
        <f t="shared" si="11"/>
        <v>0</v>
      </c>
      <c r="I39" s="15" t="str">
        <f t="shared" si="33"/>
        <v/>
      </c>
      <c r="J39" s="53" t="str">
        <f t="shared" si="24"/>
        <v>ème</v>
      </c>
      <c r="K39" s="13" t="str">
        <f t="shared" si="35"/>
        <v/>
      </c>
      <c r="L39" s="53" t="str">
        <f t="shared" si="25"/>
        <v/>
      </c>
      <c r="M39" s="13" t="str">
        <f t="shared" si="36"/>
        <v/>
      </c>
      <c r="N39" s="53" t="str">
        <f t="shared" si="26"/>
        <v/>
      </c>
      <c r="O39" s="19" t="str">
        <f t="shared" si="34"/>
        <v/>
      </c>
      <c r="S39" s="57">
        <f t="shared" si="27"/>
        <v>0</v>
      </c>
    </row>
    <row r="40" spans="1:19" x14ac:dyDescent="0.2">
      <c r="A40" s="17"/>
      <c r="B40" s="62"/>
      <c r="C40" s="59"/>
      <c r="D40" s="64"/>
      <c r="E40" s="64"/>
      <c r="F40" s="65"/>
      <c r="G40" s="65"/>
      <c r="H40" s="14">
        <f t="shared" ref="H40:H47" si="37">(F40/150*G40/30)*100</f>
        <v>0</v>
      </c>
      <c r="I40" s="15" t="str">
        <f t="shared" si="33"/>
        <v/>
      </c>
      <c r="J40" s="53" t="str">
        <f t="shared" ref="J40:J47" si="38">IF(I40=1,"er","ème")</f>
        <v>ème</v>
      </c>
      <c r="K40" s="13" t="str">
        <f t="shared" si="35"/>
        <v/>
      </c>
      <c r="L40" s="53" t="str">
        <f t="shared" ref="L40:L47" si="39">IF(D40="H",IF(K40=1,"er","ème"),"")</f>
        <v/>
      </c>
      <c r="M40" s="13" t="str">
        <f t="shared" si="36"/>
        <v/>
      </c>
      <c r="N40" s="53" t="str">
        <f t="shared" ref="N40:N47" si="40">IF(D40="F",IF(M40=1,"ère","ème"),"")</f>
        <v/>
      </c>
      <c r="O40" s="19" t="str">
        <f t="shared" si="34"/>
        <v/>
      </c>
      <c r="S40" s="57">
        <f t="shared" ref="S40:S47" si="41">TRUNC(H40,2)</f>
        <v>0</v>
      </c>
    </row>
    <row r="41" spans="1:19" x14ac:dyDescent="0.2">
      <c r="A41" s="17"/>
      <c r="B41" s="62"/>
      <c r="C41" s="59"/>
      <c r="D41" s="64"/>
      <c r="E41" s="64"/>
      <c r="F41" s="65"/>
      <c r="G41" s="65"/>
      <c r="H41" s="14">
        <f t="shared" si="37"/>
        <v>0</v>
      </c>
      <c r="I41" s="15" t="str">
        <f t="shared" si="33"/>
        <v/>
      </c>
      <c r="J41" s="53" t="str">
        <f t="shared" si="38"/>
        <v>ème</v>
      </c>
      <c r="K41" s="13" t="str">
        <f t="shared" si="35"/>
        <v/>
      </c>
      <c r="L41" s="53" t="str">
        <f t="shared" si="39"/>
        <v/>
      </c>
      <c r="M41" s="13" t="str">
        <f t="shared" si="36"/>
        <v/>
      </c>
      <c r="N41" s="53" t="str">
        <f t="shared" si="40"/>
        <v/>
      </c>
      <c r="O41" s="19" t="str">
        <f t="shared" si="34"/>
        <v/>
      </c>
      <c r="P41" s="53" t="str">
        <f t="shared" ref="P41:P46" si="42">IF(D41="E",IF(O41=1,"er","ème"),"")</f>
        <v/>
      </c>
      <c r="S41" s="57">
        <f t="shared" si="41"/>
        <v>0</v>
      </c>
    </row>
    <row r="42" spans="1:19" x14ac:dyDescent="0.2">
      <c r="A42" s="17"/>
      <c r="B42" s="60"/>
      <c r="C42" s="59"/>
      <c r="D42" s="64"/>
      <c r="E42" s="64"/>
      <c r="F42" s="65"/>
      <c r="G42" s="65"/>
      <c r="H42" s="14">
        <f t="shared" si="37"/>
        <v>0</v>
      </c>
      <c r="I42" s="15" t="str">
        <f t="shared" si="33"/>
        <v/>
      </c>
      <c r="J42" s="53" t="str">
        <f t="shared" si="38"/>
        <v>ème</v>
      </c>
      <c r="K42" s="13" t="str">
        <f t="shared" si="35"/>
        <v/>
      </c>
      <c r="L42" s="53" t="str">
        <f t="shared" si="39"/>
        <v/>
      </c>
      <c r="M42" s="13" t="str">
        <f t="shared" si="36"/>
        <v/>
      </c>
      <c r="N42" s="53" t="str">
        <f t="shared" si="40"/>
        <v/>
      </c>
      <c r="O42" s="19" t="str">
        <f t="shared" si="34"/>
        <v/>
      </c>
      <c r="P42" s="53" t="str">
        <f t="shared" si="42"/>
        <v/>
      </c>
      <c r="S42" s="57">
        <f t="shared" si="41"/>
        <v>0</v>
      </c>
    </row>
    <row r="43" spans="1:19" x14ac:dyDescent="0.2">
      <c r="A43" s="17"/>
      <c r="B43" s="62"/>
      <c r="C43" s="59"/>
      <c r="D43" s="64"/>
      <c r="E43" s="64"/>
      <c r="F43" s="65"/>
      <c r="G43" s="65"/>
      <c r="H43" s="14">
        <f t="shared" si="37"/>
        <v>0</v>
      </c>
      <c r="I43" s="15" t="str">
        <f t="shared" si="33"/>
        <v/>
      </c>
      <c r="J43" s="53" t="str">
        <f t="shared" si="38"/>
        <v>ème</v>
      </c>
      <c r="K43" s="13" t="str">
        <f t="shared" si="35"/>
        <v/>
      </c>
      <c r="L43" s="53" t="str">
        <f t="shared" si="39"/>
        <v/>
      </c>
      <c r="M43" s="13" t="str">
        <f t="shared" si="36"/>
        <v/>
      </c>
      <c r="N43" s="53" t="str">
        <f t="shared" si="40"/>
        <v/>
      </c>
      <c r="O43" s="19" t="str">
        <f t="shared" si="34"/>
        <v/>
      </c>
      <c r="P43" s="53" t="str">
        <f t="shared" si="42"/>
        <v/>
      </c>
      <c r="S43" s="57">
        <f t="shared" si="41"/>
        <v>0</v>
      </c>
    </row>
    <row r="44" spans="1:19" x14ac:dyDescent="0.2">
      <c r="A44" s="17"/>
      <c r="B44" s="62"/>
      <c r="C44" s="59"/>
      <c r="D44" s="64"/>
      <c r="E44" s="64"/>
      <c r="F44" s="65"/>
      <c r="G44" s="65"/>
      <c r="H44" s="14">
        <f t="shared" si="37"/>
        <v>0</v>
      </c>
      <c r="I44" s="15" t="str">
        <f t="shared" si="33"/>
        <v/>
      </c>
      <c r="J44" s="53" t="str">
        <f t="shared" si="38"/>
        <v>ème</v>
      </c>
      <c r="K44" s="13" t="str">
        <f t="shared" si="35"/>
        <v/>
      </c>
      <c r="L44" s="53" t="str">
        <f t="shared" si="39"/>
        <v/>
      </c>
      <c r="M44" s="13" t="str">
        <f t="shared" si="36"/>
        <v/>
      </c>
      <c r="N44" s="53" t="str">
        <f t="shared" si="40"/>
        <v/>
      </c>
      <c r="O44" s="19" t="str">
        <f t="shared" si="34"/>
        <v/>
      </c>
      <c r="P44" s="53" t="str">
        <f t="shared" si="42"/>
        <v/>
      </c>
      <c r="S44" s="57">
        <f t="shared" si="41"/>
        <v>0</v>
      </c>
    </row>
    <row r="45" spans="1:19" x14ac:dyDescent="0.2">
      <c r="A45" s="17"/>
      <c r="B45" s="60"/>
      <c r="C45" s="59"/>
      <c r="D45" s="64"/>
      <c r="E45" s="64"/>
      <c r="F45" s="65"/>
      <c r="G45" s="65"/>
      <c r="H45" s="14">
        <f t="shared" si="37"/>
        <v>0</v>
      </c>
      <c r="I45" s="15" t="str">
        <f t="shared" si="33"/>
        <v/>
      </c>
      <c r="J45" s="53" t="str">
        <f t="shared" si="38"/>
        <v>ème</v>
      </c>
      <c r="K45" s="13" t="str">
        <f t="shared" si="35"/>
        <v/>
      </c>
      <c r="L45" s="53" t="str">
        <f t="shared" si="39"/>
        <v/>
      </c>
      <c r="M45" s="13" t="str">
        <f t="shared" si="36"/>
        <v/>
      </c>
      <c r="N45" s="53" t="str">
        <f t="shared" si="40"/>
        <v/>
      </c>
      <c r="O45" s="19" t="str">
        <f t="shared" si="34"/>
        <v/>
      </c>
      <c r="P45" s="53" t="str">
        <f t="shared" si="42"/>
        <v/>
      </c>
      <c r="S45" s="57">
        <f t="shared" si="41"/>
        <v>0</v>
      </c>
    </row>
    <row r="46" spans="1:19" x14ac:dyDescent="0.2">
      <c r="A46" s="17"/>
      <c r="B46" s="62"/>
      <c r="C46" s="59"/>
      <c r="D46" s="64"/>
      <c r="E46" s="64"/>
      <c r="F46" s="65"/>
      <c r="G46" s="65"/>
      <c r="H46" s="14">
        <f t="shared" si="37"/>
        <v>0</v>
      </c>
      <c r="I46" s="15" t="str">
        <f t="shared" si="33"/>
        <v/>
      </c>
      <c r="J46" s="53" t="str">
        <f t="shared" si="38"/>
        <v>ème</v>
      </c>
      <c r="K46" s="13" t="str">
        <f t="shared" si="35"/>
        <v/>
      </c>
      <c r="L46" s="53" t="str">
        <f t="shared" si="39"/>
        <v/>
      </c>
      <c r="M46" s="13" t="str">
        <f t="shared" si="36"/>
        <v/>
      </c>
      <c r="N46" s="53" t="str">
        <f t="shared" si="40"/>
        <v/>
      </c>
      <c r="O46" s="19" t="str">
        <f t="shared" si="34"/>
        <v/>
      </c>
      <c r="P46" s="53" t="str">
        <f t="shared" si="42"/>
        <v/>
      </c>
      <c r="S46" s="57">
        <f t="shared" si="41"/>
        <v>0</v>
      </c>
    </row>
    <row r="47" spans="1:19" x14ac:dyDescent="0.2">
      <c r="A47" s="17"/>
      <c r="B47" s="62"/>
      <c r="C47" s="59"/>
      <c r="D47" s="64"/>
      <c r="E47" s="64"/>
      <c r="F47" s="65"/>
      <c r="G47" s="65"/>
      <c r="H47" s="14">
        <f t="shared" si="37"/>
        <v>0</v>
      </c>
      <c r="I47" s="15" t="str">
        <f t="shared" si="33"/>
        <v/>
      </c>
      <c r="J47" s="53" t="str">
        <f t="shared" si="38"/>
        <v>ème</v>
      </c>
      <c r="K47" s="13" t="str">
        <f t="shared" si="35"/>
        <v/>
      </c>
      <c r="L47" s="53" t="str">
        <f t="shared" si="39"/>
        <v/>
      </c>
      <c r="M47" s="13" t="str">
        <f t="shared" si="36"/>
        <v/>
      </c>
      <c r="N47" s="53" t="str">
        <f t="shared" si="40"/>
        <v/>
      </c>
      <c r="O47" s="19" t="str">
        <f t="shared" si="34"/>
        <v/>
      </c>
      <c r="S47" s="57">
        <f t="shared" si="41"/>
        <v>0</v>
      </c>
    </row>
    <row r="48" spans="1:19" x14ac:dyDescent="0.2">
      <c r="A48" s="17"/>
      <c r="B48" s="62"/>
      <c r="C48" s="59"/>
      <c r="D48" s="64"/>
      <c r="E48" s="64"/>
      <c r="F48" s="65"/>
      <c r="G48" s="65"/>
      <c r="H48" s="14">
        <f t="shared" si="11"/>
        <v>0</v>
      </c>
      <c r="I48" s="15" t="str">
        <f t="shared" si="33"/>
        <v/>
      </c>
      <c r="J48" s="53" t="str">
        <f t="shared" si="24"/>
        <v>ème</v>
      </c>
      <c r="K48" s="13" t="str">
        <f t="shared" si="35"/>
        <v/>
      </c>
      <c r="L48" s="53" t="str">
        <f t="shared" si="25"/>
        <v/>
      </c>
      <c r="M48" s="13" t="str">
        <f t="shared" si="36"/>
        <v/>
      </c>
      <c r="N48" s="53" t="str">
        <f t="shared" si="26"/>
        <v/>
      </c>
      <c r="O48" s="19" t="str">
        <f t="shared" si="34"/>
        <v/>
      </c>
      <c r="P48" s="53" t="str">
        <f>IF(D48="E",IF(O48=1,"er","ème"),"")</f>
        <v/>
      </c>
      <c r="S48" s="57">
        <f t="shared" si="27"/>
        <v>0</v>
      </c>
    </row>
    <row r="49" spans="1:19" x14ac:dyDescent="0.2">
      <c r="A49" s="17"/>
      <c r="B49" s="62"/>
      <c r="C49" s="59"/>
      <c r="D49" s="64"/>
      <c r="E49" s="64"/>
      <c r="F49" s="65"/>
      <c r="G49" s="65"/>
      <c r="H49" s="14">
        <f t="shared" si="11"/>
        <v>0</v>
      </c>
      <c r="I49" s="15" t="str">
        <f t="shared" si="33"/>
        <v/>
      </c>
      <c r="J49" s="53" t="str">
        <f t="shared" si="24"/>
        <v>ème</v>
      </c>
      <c r="K49" s="13" t="str">
        <f t="shared" si="35"/>
        <v/>
      </c>
      <c r="L49" s="53" t="str">
        <f t="shared" si="25"/>
        <v/>
      </c>
      <c r="M49" s="13" t="str">
        <f t="shared" si="36"/>
        <v/>
      </c>
      <c r="N49" s="53" t="str">
        <f t="shared" si="26"/>
        <v/>
      </c>
      <c r="O49" s="19" t="str">
        <f t="shared" si="34"/>
        <v/>
      </c>
      <c r="P49" s="53" t="str">
        <f>IF(D49="E",IF(O49=1,"er","ème"),"")</f>
        <v/>
      </c>
      <c r="S49" s="57">
        <f t="shared" si="27"/>
        <v>0</v>
      </c>
    </row>
    <row r="50" spans="1:19" x14ac:dyDescent="0.2">
      <c r="A50" s="17"/>
      <c r="B50" s="62"/>
      <c r="C50" s="59"/>
      <c r="D50" s="64"/>
      <c r="E50" s="64"/>
      <c r="F50" s="65"/>
      <c r="G50" s="65"/>
      <c r="H50" s="14">
        <f t="shared" si="11"/>
        <v>0</v>
      </c>
      <c r="I50" s="15" t="str">
        <f t="shared" si="33"/>
        <v/>
      </c>
      <c r="J50" s="53" t="str">
        <f t="shared" si="24"/>
        <v>ème</v>
      </c>
      <c r="K50" s="13" t="str">
        <f t="shared" si="35"/>
        <v/>
      </c>
      <c r="L50" s="53" t="str">
        <f t="shared" si="25"/>
        <v/>
      </c>
      <c r="M50" s="13" t="str">
        <f t="shared" si="36"/>
        <v/>
      </c>
      <c r="N50" s="53" t="str">
        <f t="shared" si="26"/>
        <v/>
      </c>
      <c r="O50" s="19" t="str">
        <f t="shared" si="34"/>
        <v/>
      </c>
      <c r="P50" s="53" t="str">
        <f>IF(D50="E",IF(O50=1,"er","ème"),"")</f>
        <v/>
      </c>
      <c r="S50" s="57">
        <f t="shared" si="27"/>
        <v>0</v>
      </c>
    </row>
    <row r="51" spans="1:19" ht="13.5" thickBot="1" x14ac:dyDescent="0.25">
      <c r="A51" s="17"/>
      <c r="B51" s="62"/>
      <c r="C51" s="59"/>
      <c r="D51" s="64"/>
      <c r="E51" s="64"/>
      <c r="F51" s="65"/>
      <c r="G51" s="65"/>
      <c r="H51" s="14">
        <f t="shared" si="11"/>
        <v>0</v>
      </c>
      <c r="I51" s="15" t="str">
        <f t="shared" si="33"/>
        <v/>
      </c>
      <c r="J51" s="53" t="str">
        <f t="shared" si="24"/>
        <v>ème</v>
      </c>
      <c r="K51" s="13" t="str">
        <f t="shared" si="35"/>
        <v/>
      </c>
      <c r="L51" s="53" t="str">
        <f t="shared" si="25"/>
        <v/>
      </c>
      <c r="M51" s="13" t="str">
        <f t="shared" si="36"/>
        <v/>
      </c>
      <c r="N51" s="53" t="str">
        <f t="shared" si="26"/>
        <v/>
      </c>
      <c r="O51" s="19" t="str">
        <f t="shared" si="34"/>
        <v/>
      </c>
      <c r="P51" s="53" t="str">
        <f>IF(D51="E",IF(O51=1,"er","ème"),"")</f>
        <v/>
      </c>
      <c r="S51" s="57">
        <f t="shared" si="27"/>
        <v>0</v>
      </c>
    </row>
    <row r="52" spans="1:19" x14ac:dyDescent="0.2">
      <c r="B52" s="27"/>
      <c r="C52" s="27"/>
      <c r="D52" s="28"/>
      <c r="E52" s="28"/>
      <c r="F52" s="28"/>
      <c r="G52" s="28"/>
      <c r="H52" s="29">
        <f>COUNTA(H2:H51)</f>
        <v>50</v>
      </c>
      <c r="I52" s="29">
        <f>COUNT(I2:I51,"")</f>
        <v>30</v>
      </c>
      <c r="J52" s="54"/>
      <c r="K52" s="29">
        <f>COUNT(K2:K51,"")</f>
        <v>21</v>
      </c>
      <c r="L52" s="40"/>
      <c r="M52" s="29">
        <f>COUNT(M2:M51,"")</f>
        <v>8</v>
      </c>
      <c r="N52" s="40"/>
      <c r="O52" s="29">
        <f>COUNT(O2:O51,"")</f>
        <v>1</v>
      </c>
      <c r="P52" s="40"/>
    </row>
    <row r="53" spans="1:19" ht="6" customHeight="1" thickBot="1" x14ac:dyDescent="0.25">
      <c r="B53" s="30"/>
      <c r="C53" s="30"/>
      <c r="D53" s="31"/>
      <c r="E53" s="31"/>
      <c r="F53" s="31"/>
      <c r="G53" s="31"/>
      <c r="H53" s="32"/>
      <c r="I53" s="31"/>
      <c r="K53" s="31"/>
      <c r="M53" s="31"/>
      <c r="O53" s="31"/>
    </row>
    <row r="54" spans="1:19" x14ac:dyDescent="0.2">
      <c r="B54" s="66"/>
      <c r="C54" s="67"/>
      <c r="D54" s="68"/>
      <c r="E54" s="69"/>
      <c r="F54" s="68"/>
      <c r="G54" s="68"/>
      <c r="H54" s="70">
        <f>ROUND((F54/150*G54/30)*100,2)</f>
        <v>0</v>
      </c>
      <c r="I54" s="71"/>
      <c r="K54" s="72"/>
      <c r="M54" s="72"/>
      <c r="O54" s="71"/>
    </row>
    <row r="55" spans="1:19" x14ac:dyDescent="0.2">
      <c r="A55" s="26" t="s">
        <v>142</v>
      </c>
      <c r="B55" s="62" t="s">
        <v>118</v>
      </c>
      <c r="C55" s="59" t="s">
        <v>85</v>
      </c>
      <c r="D55" s="64" t="s">
        <v>10</v>
      </c>
      <c r="E55" s="64"/>
      <c r="F55" s="65">
        <v>98</v>
      </c>
      <c r="G55" s="65">
        <v>30</v>
      </c>
      <c r="H55" s="14">
        <f t="shared" ref="H55:H57" si="43">(F55/150*G55/30)*100</f>
        <v>65.333333333333343</v>
      </c>
      <c r="I55" s="15" t="e">
        <f>IF(H55&gt;0,RANK(H55,$H$2:$H$51,0),"")</f>
        <v>#N/A</v>
      </c>
      <c r="J55" s="53" t="e">
        <f t="shared" ref="J55:J57" si="44">IF(I55=1,"er","ème")</f>
        <v>#N/A</v>
      </c>
      <c r="K55" s="13" t="str">
        <f>IF($D55=$K$1,SUMPRODUCT(($D$2:$D$51=K$1)*($H$2:$H$51&gt;$H55))+1,"")</f>
        <v/>
      </c>
      <c r="L55" s="53" t="str">
        <f t="shared" ref="L55:L57" si="45">IF(D55="H",IF(K55=1,"er","ème"),"")</f>
        <v/>
      </c>
      <c r="M55" s="13">
        <f>IF($D55=$M$1,SUMPRODUCT(($D$2:$D$51=M$1)*($H$2:$H$51&gt;$H55))+1,"")</f>
        <v>2</v>
      </c>
      <c r="N55" s="53" t="str">
        <f t="shared" ref="N55:N57" si="46">IF(D55="F",IF(M55=1,"ère","ème"),"")</f>
        <v>ème</v>
      </c>
      <c r="O55" s="19" t="str">
        <f>IF($D55=$O$1,SUMPRODUCT(($D$2:$D$51=O$1)*($H$2:$H$51&gt;$H55))+1,"")</f>
        <v/>
      </c>
    </row>
    <row r="56" spans="1:19" x14ac:dyDescent="0.2">
      <c r="A56" s="26" t="s">
        <v>142</v>
      </c>
      <c r="B56" s="62" t="s">
        <v>119</v>
      </c>
      <c r="C56" s="59" t="s">
        <v>81</v>
      </c>
      <c r="D56" s="64" t="s">
        <v>10</v>
      </c>
      <c r="E56" s="64"/>
      <c r="F56" s="65">
        <v>33</v>
      </c>
      <c r="G56" s="65">
        <v>13</v>
      </c>
      <c r="H56" s="14">
        <f t="shared" si="43"/>
        <v>9.5333333333333332</v>
      </c>
      <c r="I56" s="15" t="e">
        <f>IF(H56&gt;0,RANK(H56,$H$2:$H$51,0),"")</f>
        <v>#N/A</v>
      </c>
      <c r="J56" s="53" t="e">
        <f t="shared" si="44"/>
        <v>#N/A</v>
      </c>
      <c r="K56" s="13" t="str">
        <f>IF($D56=$K$1,SUMPRODUCT(($D$2:$D$51=K$1)*($H$2:$H$51&gt;$H56))+1,"")</f>
        <v/>
      </c>
      <c r="L56" s="53" t="str">
        <f t="shared" si="45"/>
        <v/>
      </c>
      <c r="M56" s="13">
        <f>IF($D56=$M$1,SUMPRODUCT(($D$2:$D$51=M$1)*($H$2:$H$51&gt;$H56))+1,"")</f>
        <v>9</v>
      </c>
      <c r="N56" s="53" t="str">
        <f t="shared" si="46"/>
        <v>ème</v>
      </c>
      <c r="O56" s="19" t="str">
        <f>IF($D56=$O$1,SUMPRODUCT(($D$2:$D$51=O$1)*($H$2:$H$51&gt;$H56))+1,"")</f>
        <v/>
      </c>
    </row>
    <row r="57" spans="1:19" x14ac:dyDescent="0.2">
      <c r="A57" s="26" t="s">
        <v>142</v>
      </c>
      <c r="B57" s="62" t="s">
        <v>131</v>
      </c>
      <c r="C57" s="59" t="s">
        <v>97</v>
      </c>
      <c r="D57" s="64" t="s">
        <v>9</v>
      </c>
      <c r="E57" s="64"/>
      <c r="F57" s="65">
        <v>112</v>
      </c>
      <c r="G57" s="65">
        <v>30</v>
      </c>
      <c r="H57" s="14">
        <f t="shared" si="43"/>
        <v>74.666666666666671</v>
      </c>
      <c r="I57" s="15" t="e">
        <f>IF(H57&gt;0,RANK(H57,$H$2:$H$51,0),"")</f>
        <v>#N/A</v>
      </c>
      <c r="J57" s="53" t="e">
        <f t="shared" si="44"/>
        <v>#N/A</v>
      </c>
      <c r="K57" s="13">
        <f>IF($D57=$K$1,SUMPRODUCT(($D$2:$D$51=K$1)*($H$2:$H$51&gt;$H57))+1,"")</f>
        <v>5</v>
      </c>
      <c r="L57" s="53" t="str">
        <f t="shared" si="45"/>
        <v>ème</v>
      </c>
      <c r="M57" s="13" t="str">
        <f>IF($D57=$M$1,SUMPRODUCT(($D$2:$D$51=M$1)*($H$2:$H$51&gt;$H57))+1,"")</f>
        <v/>
      </c>
      <c r="N57" s="53" t="str">
        <f t="shared" si="46"/>
        <v/>
      </c>
      <c r="O57" s="19" t="str">
        <f>IF($D57=$O$1,SUMPRODUCT(($D$2:$D$51=O$1)*($H$2:$H$51&gt;$H57))+1,"")</f>
        <v/>
      </c>
    </row>
    <row r="58" spans="1:19" x14ac:dyDescent="0.2">
      <c r="H58" s="40">
        <f>COUNTA(H55:H55)</f>
        <v>1</v>
      </c>
    </row>
    <row r="59" spans="1:19" x14ac:dyDescent="0.2">
      <c r="B59" s="26" t="s">
        <v>35</v>
      </c>
    </row>
  </sheetData>
  <autoFilter ref="B1:S59" xr:uid="{00000000-0009-0000-0000-000000000000}"/>
  <sortState xmlns:xlrd2="http://schemas.microsoft.com/office/spreadsheetml/2017/richdata2" ref="A2:U51">
    <sortCondition ref="I2:I51"/>
  </sortState>
  <pageMargins left="0.39370078740157483" right="0.19685039370078741" top="0.98425196850393704" bottom="0.59055118110236227" header="0.31496062992125984" footer="0.31496062992125984"/>
  <pageSetup paperSize="9" orientation="portrait" horizontalDpi="4294967294" r:id="rId1"/>
  <headerFooter scaleWithDoc="0" alignWithMargins="0">
    <oddHeader>&amp;L&amp;"Arial,Gras"&amp;12CHAMPIONNAT D'EUROPE DE TIR A L'ARC ET AU PROPULSEUR
MANCHE DU PIAGE FAJOLES 
&amp;A&amp;R
&amp;"Arial,Gras"&amp;12 1 et 2 juin 2019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4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A13" sqref="A13:XFD13"/>
    </sheetView>
  </sheetViews>
  <sheetFormatPr baseColWidth="10" defaultRowHeight="12.75" x14ac:dyDescent="0.2"/>
  <cols>
    <col min="1" max="1" width="6.28515625" style="26" customWidth="1"/>
    <col min="2" max="2" width="15.7109375" style="26" customWidth="1"/>
    <col min="3" max="3" width="11.140625" style="26" customWidth="1"/>
    <col min="4" max="4" width="5.42578125" style="26" customWidth="1"/>
    <col min="5" max="5" width="8.5703125" style="26" customWidth="1"/>
    <col min="6" max="7" width="7.42578125" style="26" customWidth="1"/>
    <col min="8" max="8" width="7.28515625" style="38" customWidth="1"/>
    <col min="9" max="9" width="5.7109375" style="37" customWidth="1"/>
    <col min="10" max="10" width="4.5703125" style="53" customWidth="1"/>
    <col min="11" max="11" width="4.5703125" style="37" customWidth="1"/>
    <col min="12" max="12" width="3.7109375" style="53" customWidth="1"/>
    <col min="13" max="13" width="4.5703125" style="37" customWidth="1"/>
    <col min="14" max="14" width="3.5703125" style="53" customWidth="1"/>
    <col min="15" max="15" width="4.5703125" style="37" customWidth="1"/>
    <col min="16" max="16" width="3.7109375" style="53" customWidth="1"/>
    <col min="17" max="17" width="7.7109375" customWidth="1"/>
    <col min="18" max="18" width="39.85546875" customWidth="1"/>
    <col min="19" max="19" width="11.42578125" style="57"/>
  </cols>
  <sheetData>
    <row r="1" spans="1:19" ht="26.25" thickBot="1" x14ac:dyDescent="0.3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5" t="s">
        <v>36</v>
      </c>
      <c r="H1" s="6" t="s">
        <v>7</v>
      </c>
      <c r="I1" s="4" t="s">
        <v>8</v>
      </c>
      <c r="J1" s="52" t="s">
        <v>37</v>
      </c>
      <c r="K1" s="7" t="s">
        <v>9</v>
      </c>
      <c r="L1" s="52" t="s">
        <v>38</v>
      </c>
      <c r="M1" s="7" t="s">
        <v>10</v>
      </c>
      <c r="N1" s="52" t="s">
        <v>40</v>
      </c>
      <c r="O1" s="8" t="s">
        <v>11</v>
      </c>
      <c r="P1" s="52" t="s">
        <v>41</v>
      </c>
      <c r="R1" s="9" t="s">
        <v>12</v>
      </c>
      <c r="S1" s="58" t="s">
        <v>13</v>
      </c>
    </row>
    <row r="2" spans="1:19" ht="15.75" x14ac:dyDescent="0.25">
      <c r="A2" s="10"/>
      <c r="B2" s="61" t="s">
        <v>102</v>
      </c>
      <c r="C2" s="59" t="s">
        <v>95</v>
      </c>
      <c r="D2" s="64" t="s">
        <v>10</v>
      </c>
      <c r="E2" s="65"/>
      <c r="F2" s="13">
        <v>10</v>
      </c>
      <c r="G2" s="13">
        <v>5</v>
      </c>
      <c r="H2" s="14">
        <f>(F2/150*G2/30)*100</f>
        <v>1.1111111111111109</v>
      </c>
      <c r="I2" s="15">
        <f t="shared" ref="I2:I26" si="0">IF(H2&gt;0,RANK(H2,$H$2:$H$35,0),"")</f>
        <v>21</v>
      </c>
      <c r="J2" s="53" t="str">
        <f t="shared" ref="J2:J33" si="1">IF(I2=1,"er","ème")</f>
        <v>ème</v>
      </c>
      <c r="K2" s="16" t="str">
        <f t="shared" ref="K2:K26" si="2">IF($D2=$K$1,SUMPRODUCT(($D$2:$D$35=K$1)*($H$2:$H$35&gt;$H2))+1,"")</f>
        <v/>
      </c>
      <c r="L2" s="53" t="str">
        <f t="shared" ref="L2:L33" si="3">IF(D2="H",IF(K2=1,"er","ème"),"")</f>
        <v/>
      </c>
      <c r="M2" s="16">
        <f t="shared" ref="M2:M26" si="4">IF($D2=$M$1,SUMPRODUCT(($D$2:$D$35=M$1)*($H$2:$H$35&gt;$H2))+1,"")</f>
        <v>8</v>
      </c>
      <c r="N2" s="53" t="str">
        <f t="shared" ref="N2:N33" si="5">IF(D2="F",IF(M2=1,"ère","ème"),"")</f>
        <v>ème</v>
      </c>
      <c r="O2" s="19" t="str">
        <f t="shared" ref="O2:O26" si="6">IF($D2=$O$1,SUMPRODUCT(($D$2:$D$35=O$1)*($H$2:$H$35&gt;$H2))+1,"")</f>
        <v/>
      </c>
      <c r="P2" s="53" t="str">
        <f t="shared" ref="P2:P15" si="7">IF(D2="E",IF(O2=1,"er","ème"),"")</f>
        <v/>
      </c>
      <c r="R2" s="9" t="s">
        <v>94</v>
      </c>
      <c r="S2" s="57">
        <f t="shared" ref="S2:S33" si="8">TRUNC(H2,2)</f>
        <v>1.1100000000000001</v>
      </c>
    </row>
    <row r="3" spans="1:19" x14ac:dyDescent="0.2">
      <c r="A3" s="17"/>
      <c r="B3" s="78" t="s">
        <v>136</v>
      </c>
      <c r="C3" s="59" t="s">
        <v>130</v>
      </c>
      <c r="D3" s="64" t="s">
        <v>9</v>
      </c>
      <c r="E3" s="65"/>
      <c r="F3" s="13">
        <v>2</v>
      </c>
      <c r="G3" s="13">
        <v>1</v>
      </c>
      <c r="H3" s="14">
        <f t="shared" ref="H3:H33" si="9">(F3/150*G3/30)*100</f>
        <v>4.4444444444444446E-2</v>
      </c>
      <c r="I3" s="15">
        <f t="shared" si="0"/>
        <v>23</v>
      </c>
      <c r="J3" s="53" t="str">
        <f t="shared" si="1"/>
        <v>ème</v>
      </c>
      <c r="K3" s="13">
        <f t="shared" si="2"/>
        <v>15</v>
      </c>
      <c r="L3" s="53" t="str">
        <f t="shared" si="3"/>
        <v>ème</v>
      </c>
      <c r="M3" s="13" t="str">
        <f t="shared" si="4"/>
        <v/>
      </c>
      <c r="N3" s="53" t="str">
        <f t="shared" si="5"/>
        <v/>
      </c>
      <c r="O3" s="19" t="str">
        <f t="shared" si="6"/>
        <v/>
      </c>
      <c r="P3" s="53" t="str">
        <f t="shared" si="7"/>
        <v/>
      </c>
      <c r="S3" s="57">
        <f t="shared" si="8"/>
        <v>0.04</v>
      </c>
    </row>
    <row r="4" spans="1:19" x14ac:dyDescent="0.2">
      <c r="A4" s="17"/>
      <c r="B4" s="62" t="s">
        <v>105</v>
      </c>
      <c r="C4" s="59" t="s">
        <v>69</v>
      </c>
      <c r="D4" s="64" t="s">
        <v>9</v>
      </c>
      <c r="E4" s="65"/>
      <c r="F4" s="13">
        <v>64</v>
      </c>
      <c r="G4" s="13">
        <v>20</v>
      </c>
      <c r="H4" s="14">
        <f t="shared" si="9"/>
        <v>28.444444444444443</v>
      </c>
      <c r="I4" s="15">
        <f t="shared" si="0"/>
        <v>6</v>
      </c>
      <c r="J4" s="53" t="str">
        <f t="shared" si="1"/>
        <v>ème</v>
      </c>
      <c r="K4" s="13">
        <f t="shared" si="2"/>
        <v>5</v>
      </c>
      <c r="L4" s="53" t="str">
        <f t="shared" si="3"/>
        <v>ème</v>
      </c>
      <c r="M4" s="13" t="str">
        <f t="shared" si="4"/>
        <v/>
      </c>
      <c r="N4" s="53" t="str">
        <f t="shared" si="5"/>
        <v/>
      </c>
      <c r="O4" s="19" t="str">
        <f t="shared" si="6"/>
        <v/>
      </c>
      <c r="P4" s="53" t="str">
        <f t="shared" si="7"/>
        <v/>
      </c>
      <c r="S4" s="57">
        <f t="shared" si="8"/>
        <v>28.44</v>
      </c>
    </row>
    <row r="5" spans="1:19" x14ac:dyDescent="0.2">
      <c r="A5" s="17"/>
      <c r="B5" s="62" t="s">
        <v>106</v>
      </c>
      <c r="C5" s="59" t="s">
        <v>107</v>
      </c>
      <c r="D5" s="64" t="s">
        <v>9</v>
      </c>
      <c r="E5" s="65"/>
      <c r="F5" s="13">
        <v>73</v>
      </c>
      <c r="G5" s="13">
        <v>24</v>
      </c>
      <c r="H5" s="14">
        <f t="shared" si="9"/>
        <v>38.93333333333333</v>
      </c>
      <c r="I5" s="15">
        <f t="shared" si="0"/>
        <v>3</v>
      </c>
      <c r="J5" s="53" t="str">
        <f t="shared" si="1"/>
        <v>ème</v>
      </c>
      <c r="K5" s="13">
        <f t="shared" si="2"/>
        <v>3</v>
      </c>
      <c r="L5" s="53" t="str">
        <f t="shared" si="3"/>
        <v>ème</v>
      </c>
      <c r="M5" s="13" t="str">
        <f t="shared" si="4"/>
        <v/>
      </c>
      <c r="N5" s="53" t="str">
        <f t="shared" si="5"/>
        <v/>
      </c>
      <c r="O5" s="19" t="str">
        <f t="shared" si="6"/>
        <v/>
      </c>
      <c r="P5" s="53" t="str">
        <f t="shared" si="7"/>
        <v/>
      </c>
      <c r="S5" s="57">
        <f t="shared" si="8"/>
        <v>38.93</v>
      </c>
    </row>
    <row r="6" spans="1:19" x14ac:dyDescent="0.2">
      <c r="A6" s="17"/>
      <c r="B6" s="62" t="s">
        <v>108</v>
      </c>
      <c r="C6" s="59" t="s">
        <v>109</v>
      </c>
      <c r="D6" s="64" t="s">
        <v>9</v>
      </c>
      <c r="E6" s="65"/>
      <c r="F6" s="13">
        <v>16</v>
      </c>
      <c r="G6" s="13">
        <v>6</v>
      </c>
      <c r="H6" s="14">
        <f t="shared" si="9"/>
        <v>2.1333333333333333</v>
      </c>
      <c r="I6" s="15">
        <f t="shared" si="0"/>
        <v>19</v>
      </c>
      <c r="J6" s="53" t="str">
        <f t="shared" si="1"/>
        <v>ème</v>
      </c>
      <c r="K6" s="13">
        <f t="shared" si="2"/>
        <v>13</v>
      </c>
      <c r="L6" s="53" t="str">
        <f t="shared" si="3"/>
        <v>ème</v>
      </c>
      <c r="M6" s="13" t="str">
        <f t="shared" si="4"/>
        <v/>
      </c>
      <c r="N6" s="53" t="str">
        <f t="shared" si="5"/>
        <v/>
      </c>
      <c r="O6" s="19" t="str">
        <f t="shared" si="6"/>
        <v/>
      </c>
      <c r="P6" s="53" t="str">
        <f t="shared" si="7"/>
        <v/>
      </c>
      <c r="S6" s="57">
        <f t="shared" si="8"/>
        <v>2.13</v>
      </c>
    </row>
    <row r="7" spans="1:19" x14ac:dyDescent="0.2">
      <c r="A7" s="17"/>
      <c r="B7" s="62" t="s">
        <v>110</v>
      </c>
      <c r="C7" s="59" t="s">
        <v>96</v>
      </c>
      <c r="D7" s="64" t="s">
        <v>9</v>
      </c>
      <c r="E7" s="65"/>
      <c r="F7" s="13">
        <v>50</v>
      </c>
      <c r="G7" s="13">
        <v>17</v>
      </c>
      <c r="H7" s="14">
        <f t="shared" si="9"/>
        <v>18.888888888888886</v>
      </c>
      <c r="I7" s="15">
        <f t="shared" si="0"/>
        <v>7</v>
      </c>
      <c r="J7" s="53" t="str">
        <f t="shared" si="1"/>
        <v>ème</v>
      </c>
      <c r="K7" s="13">
        <f t="shared" si="2"/>
        <v>6</v>
      </c>
      <c r="L7" s="53" t="str">
        <f t="shared" si="3"/>
        <v>ème</v>
      </c>
      <c r="M7" s="13" t="str">
        <f t="shared" si="4"/>
        <v/>
      </c>
      <c r="N7" s="53" t="str">
        <f t="shared" si="5"/>
        <v/>
      </c>
      <c r="O7" s="19" t="str">
        <f t="shared" si="6"/>
        <v/>
      </c>
      <c r="P7" s="53" t="str">
        <f t="shared" si="7"/>
        <v/>
      </c>
      <c r="S7" s="57">
        <f t="shared" si="8"/>
        <v>18.88</v>
      </c>
    </row>
    <row r="8" spans="1:19" x14ac:dyDescent="0.2">
      <c r="A8" s="17"/>
      <c r="B8" s="62" t="s">
        <v>111</v>
      </c>
      <c r="C8" s="59" t="s">
        <v>97</v>
      </c>
      <c r="D8" s="64" t="s">
        <v>9</v>
      </c>
      <c r="E8" s="65"/>
      <c r="F8" s="13">
        <v>75</v>
      </c>
      <c r="G8" s="13">
        <v>26</v>
      </c>
      <c r="H8" s="14">
        <f t="shared" si="9"/>
        <v>43.333333333333336</v>
      </c>
      <c r="I8" s="15">
        <f t="shared" si="0"/>
        <v>2</v>
      </c>
      <c r="J8" s="53" t="str">
        <f t="shared" si="1"/>
        <v>ème</v>
      </c>
      <c r="K8" s="13">
        <f t="shared" si="2"/>
        <v>2</v>
      </c>
      <c r="L8" s="53" t="str">
        <f t="shared" si="3"/>
        <v>ème</v>
      </c>
      <c r="M8" s="13" t="str">
        <f t="shared" si="4"/>
        <v/>
      </c>
      <c r="N8" s="53" t="str">
        <f t="shared" si="5"/>
        <v/>
      </c>
      <c r="O8" s="19" t="str">
        <f t="shared" si="6"/>
        <v/>
      </c>
      <c r="P8" s="53" t="str">
        <f t="shared" si="7"/>
        <v/>
      </c>
      <c r="S8" s="57">
        <f t="shared" si="8"/>
        <v>43.33</v>
      </c>
    </row>
    <row r="9" spans="1:19" x14ac:dyDescent="0.2">
      <c r="A9" s="17"/>
      <c r="B9" s="62" t="s">
        <v>112</v>
      </c>
      <c r="C9" s="59" t="s">
        <v>113</v>
      </c>
      <c r="D9" s="64" t="s">
        <v>9</v>
      </c>
      <c r="E9" s="65"/>
      <c r="F9" s="13">
        <v>63</v>
      </c>
      <c r="G9" s="13">
        <v>23</v>
      </c>
      <c r="H9" s="14">
        <f t="shared" si="9"/>
        <v>32.200000000000003</v>
      </c>
      <c r="I9" s="15">
        <f t="shared" si="0"/>
        <v>4</v>
      </c>
      <c r="J9" s="53" t="str">
        <f t="shared" si="1"/>
        <v>ème</v>
      </c>
      <c r="K9" s="13">
        <f t="shared" si="2"/>
        <v>4</v>
      </c>
      <c r="L9" s="53" t="str">
        <f t="shared" si="3"/>
        <v>ème</v>
      </c>
      <c r="M9" s="13" t="str">
        <f t="shared" si="4"/>
        <v/>
      </c>
      <c r="N9" s="53" t="str">
        <f t="shared" si="5"/>
        <v/>
      </c>
      <c r="O9" s="19" t="str">
        <f t="shared" si="6"/>
        <v/>
      </c>
      <c r="P9" s="53" t="str">
        <f t="shared" si="7"/>
        <v/>
      </c>
      <c r="S9" s="57">
        <f t="shared" si="8"/>
        <v>32.200000000000003</v>
      </c>
    </row>
    <row r="10" spans="1:19" x14ac:dyDescent="0.2">
      <c r="A10" s="17"/>
      <c r="B10" s="62" t="s">
        <v>115</v>
      </c>
      <c r="C10" s="59" t="s">
        <v>116</v>
      </c>
      <c r="D10" s="64" t="s">
        <v>10</v>
      </c>
      <c r="E10" s="65"/>
      <c r="F10" s="13">
        <v>59</v>
      </c>
      <c r="G10" s="13">
        <v>23</v>
      </c>
      <c r="H10" s="14">
        <f t="shared" si="9"/>
        <v>30.155555555555559</v>
      </c>
      <c r="I10" s="15">
        <f t="shared" si="0"/>
        <v>5</v>
      </c>
      <c r="J10" s="53" t="str">
        <f t="shared" si="1"/>
        <v>ème</v>
      </c>
      <c r="K10" s="13" t="str">
        <f t="shared" si="2"/>
        <v/>
      </c>
      <c r="L10" s="53" t="str">
        <f t="shared" si="3"/>
        <v/>
      </c>
      <c r="M10" s="13">
        <f t="shared" si="4"/>
        <v>1</v>
      </c>
      <c r="N10" s="53" t="str">
        <f t="shared" si="5"/>
        <v>ère</v>
      </c>
      <c r="O10" s="19" t="str">
        <f t="shared" si="6"/>
        <v/>
      </c>
      <c r="P10" s="53" t="str">
        <f t="shared" si="7"/>
        <v/>
      </c>
      <c r="S10" s="57">
        <f t="shared" si="8"/>
        <v>30.15</v>
      </c>
    </row>
    <row r="11" spans="1:19" x14ac:dyDescent="0.2">
      <c r="A11" s="17"/>
      <c r="B11" s="62" t="s">
        <v>118</v>
      </c>
      <c r="C11" s="59" t="s">
        <v>85</v>
      </c>
      <c r="D11" s="64" t="s">
        <v>10</v>
      </c>
      <c r="E11" s="64"/>
      <c r="F11" s="65">
        <v>14</v>
      </c>
      <c r="G11" s="65">
        <v>6</v>
      </c>
      <c r="H11" s="14">
        <f t="shared" ref="H11" si="10">(F11/150*G11/30)*100</f>
        <v>1.8666666666666669</v>
      </c>
      <c r="I11" s="15">
        <f t="shared" si="0"/>
        <v>20</v>
      </c>
      <c r="J11" s="53" t="str">
        <f t="shared" ref="J11" si="11">IF(I11=1,"er","ème")</f>
        <v>ème</v>
      </c>
      <c r="K11" s="13" t="str">
        <f t="shared" si="2"/>
        <v/>
      </c>
      <c r="L11" s="53" t="str">
        <f t="shared" ref="L11" si="12">IF(D11="H",IF(K11=1,"er","ème"),"")</f>
        <v/>
      </c>
      <c r="M11" s="13">
        <f t="shared" si="4"/>
        <v>7</v>
      </c>
      <c r="N11" s="53" t="str">
        <f t="shared" ref="N11" si="13">IF(D11="F",IF(M11=1,"ère","ème"),"")</f>
        <v>ème</v>
      </c>
      <c r="O11" s="19" t="str">
        <f t="shared" si="6"/>
        <v/>
      </c>
    </row>
    <row r="12" spans="1:19" x14ac:dyDescent="0.2">
      <c r="A12" s="17"/>
      <c r="B12" s="62" t="s">
        <v>117</v>
      </c>
      <c r="C12" s="59" t="s">
        <v>15</v>
      </c>
      <c r="D12" s="64" t="s">
        <v>9</v>
      </c>
      <c r="E12" s="65"/>
      <c r="F12" s="13">
        <v>22</v>
      </c>
      <c r="G12" s="13">
        <v>6</v>
      </c>
      <c r="H12" s="14">
        <f t="shared" si="9"/>
        <v>2.9333333333333331</v>
      </c>
      <c r="I12" s="15">
        <f t="shared" si="0"/>
        <v>17</v>
      </c>
      <c r="J12" s="53" t="str">
        <f t="shared" si="1"/>
        <v>ème</v>
      </c>
      <c r="K12" s="13">
        <f t="shared" si="2"/>
        <v>12</v>
      </c>
      <c r="L12" s="53" t="str">
        <f t="shared" si="3"/>
        <v>ème</v>
      </c>
      <c r="M12" s="13" t="str">
        <f t="shared" si="4"/>
        <v/>
      </c>
      <c r="N12" s="53" t="str">
        <f t="shared" si="5"/>
        <v/>
      </c>
      <c r="O12" s="19" t="str">
        <f t="shared" si="6"/>
        <v/>
      </c>
      <c r="P12" s="53" t="str">
        <f t="shared" si="7"/>
        <v/>
      </c>
      <c r="S12" s="57">
        <f t="shared" si="8"/>
        <v>2.93</v>
      </c>
    </row>
    <row r="13" spans="1:19" x14ac:dyDescent="0.2">
      <c r="A13" s="17"/>
      <c r="B13" s="62" t="s">
        <v>120</v>
      </c>
      <c r="C13" s="59" t="s">
        <v>121</v>
      </c>
      <c r="D13" s="64" t="s">
        <v>9</v>
      </c>
      <c r="E13" s="65"/>
      <c r="F13" s="13">
        <v>2</v>
      </c>
      <c r="G13" s="13">
        <v>1</v>
      </c>
      <c r="H13" s="14">
        <f t="shared" si="9"/>
        <v>4.4444444444444446E-2</v>
      </c>
      <c r="I13" s="15">
        <f t="shared" si="0"/>
        <v>23</v>
      </c>
      <c r="J13" s="53" t="str">
        <f t="shared" si="1"/>
        <v>ème</v>
      </c>
      <c r="K13" s="13">
        <f t="shared" si="2"/>
        <v>15</v>
      </c>
      <c r="L13" s="53" t="str">
        <f t="shared" si="3"/>
        <v>ème</v>
      </c>
      <c r="M13" s="13" t="str">
        <f t="shared" si="4"/>
        <v/>
      </c>
      <c r="N13" s="53" t="str">
        <f t="shared" si="5"/>
        <v/>
      </c>
      <c r="O13" s="19" t="str">
        <f t="shared" si="6"/>
        <v/>
      </c>
      <c r="P13" s="53" t="str">
        <f t="shared" si="7"/>
        <v/>
      </c>
      <c r="S13" s="57">
        <f t="shared" si="8"/>
        <v>0.04</v>
      </c>
    </row>
    <row r="14" spans="1:19" x14ac:dyDescent="0.2">
      <c r="A14" s="17"/>
      <c r="B14" s="62" t="s">
        <v>122</v>
      </c>
      <c r="C14" s="59" t="s">
        <v>123</v>
      </c>
      <c r="D14" s="64" t="s">
        <v>9</v>
      </c>
      <c r="E14" s="65"/>
      <c r="F14" s="13">
        <v>32</v>
      </c>
      <c r="G14" s="13">
        <v>12</v>
      </c>
      <c r="H14" s="14">
        <f t="shared" si="9"/>
        <v>8.5333333333333332</v>
      </c>
      <c r="I14" s="15">
        <f t="shared" si="0"/>
        <v>11</v>
      </c>
      <c r="J14" s="53" t="str">
        <f t="shared" si="1"/>
        <v>ème</v>
      </c>
      <c r="K14" s="13">
        <f t="shared" si="2"/>
        <v>9</v>
      </c>
      <c r="L14" s="53" t="str">
        <f t="shared" si="3"/>
        <v>ème</v>
      </c>
      <c r="M14" s="13" t="str">
        <f t="shared" si="4"/>
        <v/>
      </c>
      <c r="N14" s="53" t="str">
        <f t="shared" si="5"/>
        <v/>
      </c>
      <c r="O14" s="19" t="str">
        <f t="shared" si="6"/>
        <v/>
      </c>
      <c r="P14" s="53" t="str">
        <f t="shared" si="7"/>
        <v/>
      </c>
      <c r="S14" s="57">
        <f t="shared" si="8"/>
        <v>8.5299999999999994</v>
      </c>
    </row>
    <row r="15" spans="1:19" x14ac:dyDescent="0.2">
      <c r="A15" s="17"/>
      <c r="B15" s="62" t="s">
        <v>122</v>
      </c>
      <c r="C15" s="59" t="s">
        <v>124</v>
      </c>
      <c r="D15" s="64" t="s">
        <v>10</v>
      </c>
      <c r="E15" s="65"/>
      <c r="F15" s="13">
        <v>17</v>
      </c>
      <c r="G15" s="13">
        <v>8</v>
      </c>
      <c r="H15" s="14">
        <f t="shared" si="9"/>
        <v>3.0222222222222221</v>
      </c>
      <c r="I15" s="15">
        <f t="shared" si="0"/>
        <v>16</v>
      </c>
      <c r="J15" s="53" t="str">
        <f t="shared" si="1"/>
        <v>ème</v>
      </c>
      <c r="K15" s="13" t="str">
        <f t="shared" si="2"/>
        <v/>
      </c>
      <c r="L15" s="53" t="str">
        <f t="shared" si="3"/>
        <v/>
      </c>
      <c r="M15" s="13">
        <f t="shared" si="4"/>
        <v>5</v>
      </c>
      <c r="N15" s="53" t="str">
        <f t="shared" si="5"/>
        <v>ème</v>
      </c>
      <c r="O15" s="19" t="str">
        <f t="shared" si="6"/>
        <v/>
      </c>
      <c r="P15" s="53" t="str">
        <f t="shared" si="7"/>
        <v/>
      </c>
      <c r="S15" s="57">
        <f t="shared" si="8"/>
        <v>3.02</v>
      </c>
    </row>
    <row r="16" spans="1:19" x14ac:dyDescent="0.2">
      <c r="A16" s="17"/>
      <c r="B16" s="62" t="s">
        <v>143</v>
      </c>
      <c r="C16" s="59" t="s">
        <v>144</v>
      </c>
      <c r="D16" s="64" t="s">
        <v>9</v>
      </c>
      <c r="E16" s="65"/>
      <c r="F16" s="13">
        <v>86</v>
      </c>
      <c r="G16" s="13">
        <v>29</v>
      </c>
      <c r="H16" s="14">
        <f t="shared" ref="H16" si="14">(F16/150*G16/30)*100</f>
        <v>55.422222222222231</v>
      </c>
      <c r="I16" s="15">
        <f t="shared" si="0"/>
        <v>1</v>
      </c>
      <c r="J16" s="53" t="str">
        <f t="shared" ref="J16" si="15">IF(I16=1,"er","ème")</f>
        <v>er</v>
      </c>
      <c r="K16" s="13">
        <f t="shared" si="2"/>
        <v>1</v>
      </c>
      <c r="L16" s="53" t="str">
        <f t="shared" ref="L16" si="16">IF(D16="H",IF(K16=1,"er","ème"),"")</f>
        <v>er</v>
      </c>
      <c r="M16" s="13" t="str">
        <f t="shared" si="4"/>
        <v/>
      </c>
      <c r="N16" s="53" t="str">
        <f t="shared" ref="N16" si="17">IF(D16="F",IF(M16=1,"ère","ème"),"")</f>
        <v/>
      </c>
      <c r="O16" s="19" t="str">
        <f t="shared" si="6"/>
        <v/>
      </c>
    </row>
    <row r="17" spans="1:19" x14ac:dyDescent="0.2">
      <c r="A17" s="17"/>
      <c r="B17" s="62" t="s">
        <v>126</v>
      </c>
      <c r="C17" s="59" t="s">
        <v>39</v>
      </c>
      <c r="D17" s="64" t="s">
        <v>9</v>
      </c>
      <c r="E17" s="65"/>
      <c r="F17" s="13">
        <v>38</v>
      </c>
      <c r="G17" s="13">
        <v>15</v>
      </c>
      <c r="H17" s="14">
        <f t="shared" si="9"/>
        <v>12.666666666666668</v>
      </c>
      <c r="I17" s="15">
        <f t="shared" si="0"/>
        <v>9</v>
      </c>
      <c r="J17" s="53" t="str">
        <f t="shared" si="1"/>
        <v>ème</v>
      </c>
      <c r="K17" s="13">
        <f t="shared" si="2"/>
        <v>7</v>
      </c>
      <c r="L17" s="53" t="str">
        <f t="shared" si="3"/>
        <v>ème</v>
      </c>
      <c r="M17" s="13" t="str">
        <f t="shared" si="4"/>
        <v/>
      </c>
      <c r="N17" s="53" t="str">
        <f t="shared" si="5"/>
        <v/>
      </c>
      <c r="O17" s="19" t="str">
        <f t="shared" si="6"/>
        <v/>
      </c>
      <c r="P17" s="53" t="str">
        <f t="shared" ref="P17:P19" si="18">IF(D17="E",IF(O17=1,"er","ème"),"")</f>
        <v/>
      </c>
      <c r="S17" s="57">
        <f t="shared" si="8"/>
        <v>12.66</v>
      </c>
    </row>
    <row r="18" spans="1:19" x14ac:dyDescent="0.2">
      <c r="A18" s="17"/>
      <c r="B18" s="62" t="s">
        <v>126</v>
      </c>
      <c r="C18" s="59" t="s">
        <v>127</v>
      </c>
      <c r="D18" s="64" t="s">
        <v>10</v>
      </c>
      <c r="E18" s="65"/>
      <c r="F18" s="13">
        <v>41</v>
      </c>
      <c r="G18" s="13">
        <v>19</v>
      </c>
      <c r="H18" s="14">
        <f t="shared" si="9"/>
        <v>17.31111111111111</v>
      </c>
      <c r="I18" s="15">
        <f t="shared" si="0"/>
        <v>8</v>
      </c>
      <c r="J18" s="53" t="str">
        <f t="shared" si="1"/>
        <v>ème</v>
      </c>
      <c r="K18" s="13" t="str">
        <f t="shared" si="2"/>
        <v/>
      </c>
      <c r="L18" s="53" t="str">
        <f t="shared" si="3"/>
        <v/>
      </c>
      <c r="M18" s="13">
        <f t="shared" si="4"/>
        <v>2</v>
      </c>
      <c r="N18" s="53" t="str">
        <f t="shared" si="5"/>
        <v>ème</v>
      </c>
      <c r="O18" s="19" t="str">
        <f t="shared" si="6"/>
        <v/>
      </c>
      <c r="P18" s="53" t="str">
        <f t="shared" si="18"/>
        <v/>
      </c>
      <c r="S18" s="57">
        <f t="shared" si="8"/>
        <v>17.309999999999999</v>
      </c>
    </row>
    <row r="19" spans="1:19" x14ac:dyDescent="0.2">
      <c r="A19" s="17"/>
      <c r="B19" s="62" t="s">
        <v>63</v>
      </c>
      <c r="C19" s="59" t="s">
        <v>72</v>
      </c>
      <c r="D19" s="64" t="s">
        <v>9</v>
      </c>
      <c r="E19" s="65"/>
      <c r="F19" s="13">
        <v>28</v>
      </c>
      <c r="G19" s="13">
        <v>13</v>
      </c>
      <c r="H19" s="14">
        <f t="shared" si="9"/>
        <v>8.0888888888888886</v>
      </c>
      <c r="I19" s="15">
        <f t="shared" si="0"/>
        <v>12</v>
      </c>
      <c r="J19" s="53" t="str">
        <f t="shared" si="1"/>
        <v>ème</v>
      </c>
      <c r="K19" s="13">
        <f t="shared" si="2"/>
        <v>10</v>
      </c>
      <c r="L19" s="53" t="str">
        <f t="shared" si="3"/>
        <v>ème</v>
      </c>
      <c r="M19" s="13" t="str">
        <f t="shared" si="4"/>
        <v/>
      </c>
      <c r="N19" s="53" t="str">
        <f t="shared" si="5"/>
        <v/>
      </c>
      <c r="O19" s="19" t="str">
        <f t="shared" si="6"/>
        <v/>
      </c>
      <c r="P19" s="53" t="str">
        <f t="shared" si="18"/>
        <v/>
      </c>
      <c r="S19" s="57">
        <f t="shared" si="8"/>
        <v>8.08</v>
      </c>
    </row>
    <row r="20" spans="1:19" x14ac:dyDescent="0.2">
      <c r="A20" s="17"/>
      <c r="B20" s="62" t="s">
        <v>131</v>
      </c>
      <c r="C20" s="59" t="s">
        <v>97</v>
      </c>
      <c r="D20" s="64" t="s">
        <v>9</v>
      </c>
      <c r="E20" s="65"/>
      <c r="F20" s="13">
        <v>1</v>
      </c>
      <c r="G20" s="13">
        <v>1</v>
      </c>
      <c r="H20" s="14">
        <f t="shared" si="9"/>
        <v>2.2222222222222223E-2</v>
      </c>
      <c r="I20" s="15">
        <f t="shared" si="0"/>
        <v>25</v>
      </c>
      <c r="J20" s="53" t="str">
        <f t="shared" si="1"/>
        <v>ème</v>
      </c>
      <c r="K20" s="13">
        <f t="shared" si="2"/>
        <v>17</v>
      </c>
      <c r="L20" s="53" t="str">
        <f t="shared" si="3"/>
        <v>ème</v>
      </c>
      <c r="M20" s="13" t="str">
        <f t="shared" si="4"/>
        <v/>
      </c>
      <c r="N20" s="53" t="str">
        <f t="shared" si="5"/>
        <v/>
      </c>
      <c r="O20" s="19" t="str">
        <f t="shared" si="6"/>
        <v/>
      </c>
      <c r="P20" s="53" t="str">
        <f>IF(D20="E",IF(O20=1,"er","ème"),"")</f>
        <v/>
      </c>
      <c r="S20" s="57">
        <f t="shared" si="8"/>
        <v>0.02</v>
      </c>
    </row>
    <row r="21" spans="1:19" x14ac:dyDescent="0.2">
      <c r="A21" s="17"/>
      <c r="B21" s="62" t="s">
        <v>132</v>
      </c>
      <c r="C21" s="59" t="s">
        <v>92</v>
      </c>
      <c r="D21" s="64" t="s">
        <v>10</v>
      </c>
      <c r="E21" s="65"/>
      <c r="F21" s="13">
        <v>31</v>
      </c>
      <c r="G21" s="13">
        <v>10</v>
      </c>
      <c r="H21" s="14">
        <f t="shared" si="9"/>
        <v>6.8888888888888875</v>
      </c>
      <c r="I21" s="15">
        <f t="shared" si="0"/>
        <v>14</v>
      </c>
      <c r="J21" s="53" t="str">
        <f t="shared" si="1"/>
        <v>ème</v>
      </c>
      <c r="K21" s="13" t="str">
        <f t="shared" si="2"/>
        <v/>
      </c>
      <c r="L21" s="53" t="str">
        <f t="shared" si="3"/>
        <v/>
      </c>
      <c r="M21" s="13">
        <f t="shared" si="4"/>
        <v>3</v>
      </c>
      <c r="N21" s="53" t="str">
        <f t="shared" si="5"/>
        <v>ème</v>
      </c>
      <c r="O21" s="19" t="str">
        <f t="shared" si="6"/>
        <v/>
      </c>
      <c r="P21" s="53" t="str">
        <f>IF(D21="E",IF(O21=1,"er","ème"),"")</f>
        <v/>
      </c>
      <c r="S21" s="57">
        <f t="shared" si="8"/>
        <v>6.88</v>
      </c>
    </row>
    <row r="22" spans="1:19" x14ac:dyDescent="0.2">
      <c r="A22" s="17"/>
      <c r="B22" s="62" t="s">
        <v>133</v>
      </c>
      <c r="C22" s="59" t="s">
        <v>98</v>
      </c>
      <c r="D22" s="64" t="s">
        <v>9</v>
      </c>
      <c r="E22" s="65"/>
      <c r="F22" s="13">
        <v>31</v>
      </c>
      <c r="G22" s="13">
        <v>11</v>
      </c>
      <c r="H22" s="14">
        <f t="shared" si="9"/>
        <v>7.5777777777777775</v>
      </c>
      <c r="I22" s="15">
        <f t="shared" si="0"/>
        <v>13</v>
      </c>
      <c r="J22" s="53" t="str">
        <f t="shared" si="1"/>
        <v>ème</v>
      </c>
      <c r="K22" s="13">
        <f t="shared" si="2"/>
        <v>11</v>
      </c>
      <c r="L22" s="53" t="str">
        <f t="shared" si="3"/>
        <v>ème</v>
      </c>
      <c r="M22" s="13" t="str">
        <f t="shared" si="4"/>
        <v/>
      </c>
      <c r="N22" s="53" t="str">
        <f t="shared" si="5"/>
        <v/>
      </c>
      <c r="O22" s="19" t="str">
        <f t="shared" si="6"/>
        <v/>
      </c>
      <c r="S22" s="57">
        <f t="shared" si="8"/>
        <v>7.57</v>
      </c>
    </row>
    <row r="23" spans="1:19" x14ac:dyDescent="0.2">
      <c r="A23" s="17"/>
      <c r="B23" s="62" t="s">
        <v>134</v>
      </c>
      <c r="C23" s="59" t="s">
        <v>99</v>
      </c>
      <c r="D23" s="64" t="s">
        <v>10</v>
      </c>
      <c r="E23" s="65"/>
      <c r="F23" s="13">
        <v>18</v>
      </c>
      <c r="G23" s="13">
        <v>6</v>
      </c>
      <c r="H23" s="14">
        <f t="shared" si="9"/>
        <v>2.4</v>
      </c>
      <c r="I23" s="15">
        <f t="shared" si="0"/>
        <v>18</v>
      </c>
      <c r="J23" s="53" t="str">
        <f t="shared" si="1"/>
        <v>ème</v>
      </c>
      <c r="K23" s="13" t="str">
        <f t="shared" si="2"/>
        <v/>
      </c>
      <c r="L23" s="53" t="str">
        <f t="shared" si="3"/>
        <v/>
      </c>
      <c r="M23" s="13">
        <f t="shared" si="4"/>
        <v>6</v>
      </c>
      <c r="N23" s="53" t="str">
        <f t="shared" si="5"/>
        <v>ème</v>
      </c>
      <c r="O23" s="19" t="str">
        <f t="shared" si="6"/>
        <v/>
      </c>
      <c r="S23" s="57">
        <f t="shared" si="8"/>
        <v>2.4</v>
      </c>
    </row>
    <row r="24" spans="1:19" x14ac:dyDescent="0.2">
      <c r="A24" s="17"/>
      <c r="B24" s="62" t="s">
        <v>145</v>
      </c>
      <c r="C24" s="59" t="s">
        <v>146</v>
      </c>
      <c r="D24" s="64" t="s">
        <v>9</v>
      </c>
      <c r="E24" s="65"/>
      <c r="F24" s="13">
        <v>11</v>
      </c>
      <c r="G24" s="13">
        <v>4</v>
      </c>
      <c r="H24" s="14">
        <f t="shared" ref="H24" si="19">(F24/150*G24/30)*100</f>
        <v>0.97777777777777775</v>
      </c>
      <c r="I24" s="15">
        <f t="shared" si="0"/>
        <v>22</v>
      </c>
      <c r="J24" s="53" t="str">
        <f t="shared" ref="J24" si="20">IF(I24=1,"er","ème")</f>
        <v>ème</v>
      </c>
      <c r="K24" s="13">
        <f t="shared" si="2"/>
        <v>14</v>
      </c>
      <c r="L24" s="53" t="str">
        <f t="shared" ref="L24" si="21">IF(D24="H",IF(K24=1,"er","ème"),"")</f>
        <v>ème</v>
      </c>
      <c r="M24" s="13" t="str">
        <f t="shared" si="4"/>
        <v/>
      </c>
      <c r="N24" s="53" t="str">
        <f t="shared" ref="N24" si="22">IF(D24="F",IF(M24=1,"ère","ème"),"")</f>
        <v/>
      </c>
      <c r="O24" s="19" t="str">
        <f t="shared" si="6"/>
        <v/>
      </c>
    </row>
    <row r="25" spans="1:19" x14ac:dyDescent="0.2">
      <c r="A25" s="17"/>
      <c r="B25" s="62" t="s">
        <v>138</v>
      </c>
      <c r="C25" s="59" t="s">
        <v>98</v>
      </c>
      <c r="D25" s="64" t="s">
        <v>9</v>
      </c>
      <c r="E25" s="65"/>
      <c r="F25" s="13">
        <v>34</v>
      </c>
      <c r="G25" s="13">
        <v>16</v>
      </c>
      <c r="H25" s="14">
        <f t="shared" si="9"/>
        <v>12.088888888888889</v>
      </c>
      <c r="I25" s="15">
        <f t="shared" si="0"/>
        <v>10</v>
      </c>
      <c r="J25" s="53" t="str">
        <f t="shared" si="1"/>
        <v>ème</v>
      </c>
      <c r="K25" s="13">
        <f t="shared" si="2"/>
        <v>8</v>
      </c>
      <c r="L25" s="53" t="str">
        <f t="shared" si="3"/>
        <v>ème</v>
      </c>
      <c r="M25" s="13" t="str">
        <f t="shared" si="4"/>
        <v/>
      </c>
      <c r="N25" s="53" t="str">
        <f t="shared" si="5"/>
        <v/>
      </c>
      <c r="O25" s="19" t="str">
        <f t="shared" si="6"/>
        <v/>
      </c>
      <c r="S25" s="57">
        <f t="shared" si="8"/>
        <v>12.08</v>
      </c>
    </row>
    <row r="26" spans="1:19" x14ac:dyDescent="0.2">
      <c r="A26" s="17"/>
      <c r="B26" s="62" t="s">
        <v>135</v>
      </c>
      <c r="C26" s="59" t="s">
        <v>100</v>
      </c>
      <c r="D26" s="64" t="s">
        <v>10</v>
      </c>
      <c r="E26" s="65"/>
      <c r="F26" s="13">
        <v>19</v>
      </c>
      <c r="G26" s="13">
        <v>11</v>
      </c>
      <c r="H26" s="14">
        <f t="shared" si="9"/>
        <v>4.6444444444444448</v>
      </c>
      <c r="I26" s="15">
        <f t="shared" si="0"/>
        <v>15</v>
      </c>
      <c r="J26" s="53" t="str">
        <f t="shared" si="1"/>
        <v>ème</v>
      </c>
      <c r="K26" s="13" t="str">
        <f t="shared" si="2"/>
        <v/>
      </c>
      <c r="L26" s="53" t="str">
        <f t="shared" si="3"/>
        <v/>
      </c>
      <c r="M26" s="13">
        <f t="shared" si="4"/>
        <v>4</v>
      </c>
      <c r="N26" s="53" t="str">
        <f t="shared" si="5"/>
        <v>ème</v>
      </c>
      <c r="O26" s="19" t="str">
        <f t="shared" si="6"/>
        <v/>
      </c>
      <c r="S26" s="57">
        <f t="shared" si="8"/>
        <v>4.6399999999999997</v>
      </c>
    </row>
    <row r="27" spans="1:19" x14ac:dyDescent="0.2">
      <c r="A27" s="17"/>
      <c r="B27" s="60"/>
      <c r="C27" s="59"/>
      <c r="D27" s="64"/>
      <c r="E27" s="65"/>
      <c r="F27" s="13"/>
      <c r="G27" s="13"/>
      <c r="H27" s="14"/>
      <c r="I27" s="15"/>
      <c r="K27" s="13"/>
      <c r="M27" s="13"/>
      <c r="O27" s="19"/>
      <c r="P27" s="53" t="str">
        <f t="shared" ref="P27:P33" si="23">IF(D27="E",IF(O27=1,"er","ème"),"")</f>
        <v/>
      </c>
      <c r="S27" s="57">
        <f t="shared" si="8"/>
        <v>0</v>
      </c>
    </row>
    <row r="28" spans="1:19" x14ac:dyDescent="0.2">
      <c r="A28" s="17"/>
      <c r="B28" s="62"/>
      <c r="C28" s="59"/>
      <c r="D28" s="64"/>
      <c r="E28" s="65"/>
      <c r="F28" s="13"/>
      <c r="G28" s="13"/>
      <c r="H28" s="14">
        <f t="shared" si="9"/>
        <v>0</v>
      </c>
      <c r="I28" s="15" t="str">
        <f>IF(H28&gt;0,RANK(H28,$H$2:$H$35,0),"")</f>
        <v/>
      </c>
      <c r="J28" s="53" t="str">
        <f t="shared" si="1"/>
        <v>ème</v>
      </c>
      <c r="K28" s="13" t="str">
        <f t="shared" ref="K28:K33" si="24">IF($D28=$K$1,SUMPRODUCT(($D$2:$D$35=K$1)*($H$2:$H$35&gt;$H28))+1,"")</f>
        <v/>
      </c>
      <c r="L28" s="53" t="str">
        <f t="shared" si="3"/>
        <v/>
      </c>
      <c r="M28" s="13" t="str">
        <f t="shared" ref="M28:M33" si="25">IF($D28=$M$1,SUMPRODUCT(($D$2:$D$35=M$1)*($H$2:$H$35&gt;$H28))+1,"")</f>
        <v/>
      </c>
      <c r="N28" s="53" t="str">
        <f t="shared" si="5"/>
        <v/>
      </c>
      <c r="O28" s="19" t="str">
        <f t="shared" ref="O28:O33" si="26">IF($D28=$O$1,SUMPRODUCT(($D$2:$D$35=O$1)*($H$2:$H$35&gt;$H28))+1,"")</f>
        <v/>
      </c>
      <c r="P28" s="53" t="str">
        <f t="shared" si="23"/>
        <v/>
      </c>
      <c r="S28" s="57">
        <f t="shared" si="8"/>
        <v>0</v>
      </c>
    </row>
    <row r="29" spans="1:19" x14ac:dyDescent="0.2">
      <c r="A29" s="17"/>
      <c r="B29" s="76"/>
      <c r="C29" s="75"/>
      <c r="D29" s="65"/>
      <c r="E29" s="65"/>
      <c r="F29" s="13"/>
      <c r="G29" s="13"/>
      <c r="H29" s="14">
        <f t="shared" si="9"/>
        <v>0</v>
      </c>
      <c r="I29" s="15" t="str">
        <f>IF(H29&gt;0,RANK(H29,$H$2:$H$35,0),"")</f>
        <v/>
      </c>
      <c r="J29" s="53" t="str">
        <f t="shared" si="1"/>
        <v>ème</v>
      </c>
      <c r="K29" s="13" t="str">
        <f t="shared" si="24"/>
        <v/>
      </c>
      <c r="L29" s="53" t="str">
        <f t="shared" si="3"/>
        <v/>
      </c>
      <c r="M29" s="13" t="str">
        <f t="shared" si="25"/>
        <v/>
      </c>
      <c r="N29" s="53" t="str">
        <f t="shared" si="5"/>
        <v/>
      </c>
      <c r="O29" s="19" t="str">
        <f t="shared" si="26"/>
        <v/>
      </c>
      <c r="P29" s="53" t="str">
        <f t="shared" si="23"/>
        <v/>
      </c>
      <c r="S29" s="57">
        <f t="shared" si="8"/>
        <v>0</v>
      </c>
    </row>
    <row r="30" spans="1:19" x14ac:dyDescent="0.2">
      <c r="A30" s="17"/>
      <c r="B30" s="76"/>
      <c r="C30" s="75"/>
      <c r="D30" s="65"/>
      <c r="E30" s="65"/>
      <c r="F30" s="13"/>
      <c r="G30" s="13"/>
      <c r="H30" s="14">
        <f t="shared" si="9"/>
        <v>0</v>
      </c>
      <c r="I30" s="15" t="str">
        <f>IF(H30&gt;0,RANK(H30,$H$2:$H$35,0),"")</f>
        <v/>
      </c>
      <c r="J30" s="53" t="str">
        <f t="shared" si="1"/>
        <v>ème</v>
      </c>
      <c r="K30" s="13" t="str">
        <f t="shared" si="24"/>
        <v/>
      </c>
      <c r="L30" s="53" t="str">
        <f t="shared" si="3"/>
        <v/>
      </c>
      <c r="M30" s="13" t="str">
        <f t="shared" si="25"/>
        <v/>
      </c>
      <c r="N30" s="53" t="str">
        <f t="shared" si="5"/>
        <v/>
      </c>
      <c r="O30" s="19" t="str">
        <f t="shared" si="26"/>
        <v/>
      </c>
      <c r="P30" s="53" t="str">
        <f t="shared" si="23"/>
        <v/>
      </c>
      <c r="S30" s="57">
        <f t="shared" si="8"/>
        <v>0</v>
      </c>
    </row>
    <row r="31" spans="1:19" x14ac:dyDescent="0.2">
      <c r="A31" s="17"/>
      <c r="B31" s="76"/>
      <c r="C31" s="75"/>
      <c r="D31" s="65"/>
      <c r="E31" s="65"/>
      <c r="F31" s="13"/>
      <c r="G31" s="13"/>
      <c r="H31" s="14">
        <f t="shared" si="9"/>
        <v>0</v>
      </c>
      <c r="I31" s="15" t="str">
        <f>IF(H31&gt;0,RANK(H31,$H$2:$H$35,0),"")</f>
        <v/>
      </c>
      <c r="J31" s="53" t="str">
        <f t="shared" si="1"/>
        <v>ème</v>
      </c>
      <c r="K31" s="13" t="str">
        <f t="shared" si="24"/>
        <v/>
      </c>
      <c r="L31" s="53" t="str">
        <f t="shared" si="3"/>
        <v/>
      </c>
      <c r="M31" s="13" t="str">
        <f t="shared" si="25"/>
        <v/>
      </c>
      <c r="N31" s="53" t="str">
        <f t="shared" si="5"/>
        <v/>
      </c>
      <c r="O31" s="19" t="str">
        <f t="shared" si="26"/>
        <v/>
      </c>
      <c r="P31" s="53" t="str">
        <f t="shared" si="23"/>
        <v/>
      </c>
      <c r="S31" s="57">
        <f t="shared" si="8"/>
        <v>0</v>
      </c>
    </row>
    <row r="32" spans="1:19" x14ac:dyDescent="0.2">
      <c r="A32" s="17"/>
      <c r="B32" s="76"/>
      <c r="C32" s="75"/>
      <c r="D32" s="65"/>
      <c r="E32" s="65"/>
      <c r="F32" s="13"/>
      <c r="G32" s="13"/>
      <c r="H32" s="14">
        <f t="shared" si="9"/>
        <v>0</v>
      </c>
      <c r="I32" s="15" t="str">
        <f>IF(H32&gt;0,RANK(H32,$H$2:$H$35,0),"")</f>
        <v/>
      </c>
      <c r="J32" s="53" t="str">
        <f t="shared" si="1"/>
        <v>ème</v>
      </c>
      <c r="K32" s="13" t="str">
        <f t="shared" si="24"/>
        <v/>
      </c>
      <c r="L32" s="53" t="str">
        <f t="shared" si="3"/>
        <v/>
      </c>
      <c r="M32" s="13" t="str">
        <f t="shared" si="25"/>
        <v/>
      </c>
      <c r="N32" s="53" t="str">
        <f t="shared" si="5"/>
        <v/>
      </c>
      <c r="O32" s="19" t="str">
        <f t="shared" si="26"/>
        <v/>
      </c>
      <c r="P32" s="53" t="str">
        <f t="shared" si="23"/>
        <v/>
      </c>
      <c r="S32" s="57">
        <f t="shared" si="8"/>
        <v>0</v>
      </c>
    </row>
    <row r="33" spans="1:19" x14ac:dyDescent="0.2">
      <c r="A33" s="17"/>
      <c r="B33" s="76"/>
      <c r="C33" s="75"/>
      <c r="D33" s="65"/>
      <c r="E33" s="65"/>
      <c r="F33" s="13"/>
      <c r="G33" s="13"/>
      <c r="H33" s="14">
        <f t="shared" si="9"/>
        <v>0</v>
      </c>
      <c r="I33" s="15">
        <f>IF(H33&gt;=0,RANK(H33,$H$2:$H$35,0),"")</f>
        <v>26</v>
      </c>
      <c r="J33" s="53" t="str">
        <f t="shared" si="1"/>
        <v>ème</v>
      </c>
      <c r="K33" s="13" t="str">
        <f t="shared" si="24"/>
        <v/>
      </c>
      <c r="L33" s="53" t="str">
        <f t="shared" si="3"/>
        <v/>
      </c>
      <c r="M33" s="13" t="str">
        <f t="shared" si="25"/>
        <v/>
      </c>
      <c r="N33" s="53" t="str">
        <f t="shared" si="5"/>
        <v/>
      </c>
      <c r="O33" s="19" t="str">
        <f t="shared" si="26"/>
        <v/>
      </c>
      <c r="P33" s="53" t="str">
        <f t="shared" si="23"/>
        <v/>
      </c>
      <c r="S33" s="57">
        <f t="shared" si="8"/>
        <v>0</v>
      </c>
    </row>
    <row r="34" spans="1:19" x14ac:dyDescent="0.2">
      <c r="A34" s="17"/>
      <c r="B34" s="76"/>
      <c r="C34" s="75"/>
      <c r="D34" s="65"/>
      <c r="E34" s="65"/>
      <c r="F34" s="13"/>
      <c r="G34" s="13"/>
      <c r="H34" s="14"/>
      <c r="I34" s="15"/>
      <c r="K34" s="13"/>
      <c r="M34" s="13"/>
      <c r="O34" s="19"/>
    </row>
    <row r="35" spans="1:19" ht="13.5" thickBot="1" x14ac:dyDescent="0.25">
      <c r="A35" s="17"/>
      <c r="B35" s="77"/>
      <c r="C35" s="74"/>
      <c r="D35" s="73"/>
      <c r="E35" s="73"/>
      <c r="F35" s="55"/>
      <c r="G35" s="55"/>
      <c r="H35" s="14"/>
      <c r="I35" s="15"/>
      <c r="K35" s="55"/>
      <c r="M35" s="55"/>
      <c r="O35" s="56"/>
    </row>
    <row r="36" spans="1:19" x14ac:dyDescent="0.2">
      <c r="B36" s="27"/>
      <c r="C36" s="27"/>
      <c r="D36" s="28"/>
      <c r="E36" s="28"/>
      <c r="F36" s="28"/>
      <c r="G36" s="28"/>
      <c r="H36" s="29">
        <f>COUNTA(H2:H35)</f>
        <v>31</v>
      </c>
      <c r="I36" s="63">
        <f>COUNT(I2:I35,"")</f>
        <v>26</v>
      </c>
      <c r="J36" s="54"/>
      <c r="K36" s="29">
        <f>COUNT(K2:K35,"")</f>
        <v>17</v>
      </c>
      <c r="L36" s="40"/>
      <c r="M36" s="29">
        <f>COUNT(M2:M35,"")</f>
        <v>8</v>
      </c>
      <c r="N36" s="40"/>
      <c r="O36" s="29">
        <f>COUNT(O2:O35,"")</f>
        <v>0</v>
      </c>
      <c r="P36" s="40"/>
    </row>
    <row r="37" spans="1:19" ht="6" customHeight="1" thickBot="1" x14ac:dyDescent="0.25">
      <c r="B37" s="30"/>
      <c r="C37" s="30"/>
      <c r="D37" s="31"/>
      <c r="E37" s="31"/>
      <c r="F37" s="31"/>
      <c r="G37" s="31"/>
      <c r="H37" s="32"/>
      <c r="I37" s="31"/>
      <c r="K37" s="31"/>
      <c r="M37" s="31"/>
      <c r="O37" s="31"/>
    </row>
    <row r="38" spans="1:19" x14ac:dyDescent="0.2">
      <c r="B38" s="33"/>
      <c r="C38" s="34"/>
      <c r="D38" s="16"/>
      <c r="E38" s="34"/>
      <c r="F38" s="34"/>
      <c r="G38" s="34"/>
      <c r="H38" s="14"/>
      <c r="I38" s="16"/>
      <c r="K38" s="16"/>
      <c r="M38" s="16"/>
      <c r="O38" s="35"/>
    </row>
    <row r="39" spans="1:19" x14ac:dyDescent="0.2">
      <c r="B39" s="20"/>
      <c r="C39" s="21"/>
      <c r="D39" s="13"/>
      <c r="E39" s="21"/>
      <c r="F39" s="36"/>
      <c r="G39" s="36"/>
      <c r="H39" s="14"/>
      <c r="I39" s="13"/>
      <c r="K39" s="13"/>
      <c r="M39" s="13"/>
      <c r="O39" s="19"/>
    </row>
    <row r="40" spans="1:19" x14ac:dyDescent="0.2">
      <c r="B40" s="20"/>
      <c r="C40" s="21"/>
      <c r="D40" s="13"/>
      <c r="E40" s="21"/>
      <c r="F40" s="36"/>
      <c r="G40" s="36"/>
      <c r="H40" s="14"/>
      <c r="I40" s="13"/>
      <c r="K40" s="13"/>
      <c r="M40" s="13"/>
      <c r="O40" s="19"/>
    </row>
    <row r="41" spans="1:19" x14ac:dyDescent="0.2">
      <c r="B41" s="20"/>
      <c r="C41" s="21"/>
      <c r="D41" s="13"/>
      <c r="E41" s="21"/>
      <c r="F41" s="36"/>
      <c r="G41" s="36"/>
      <c r="H41" s="14"/>
      <c r="I41" s="13"/>
      <c r="K41" s="13"/>
      <c r="M41" s="13"/>
      <c r="O41" s="19"/>
    </row>
    <row r="42" spans="1:19" ht="13.5" thickBot="1" x14ac:dyDescent="0.25">
      <c r="B42" s="22"/>
      <c r="C42" s="23"/>
      <c r="D42" s="24"/>
      <c r="E42" s="23"/>
      <c r="F42" s="23"/>
      <c r="G42" s="23"/>
      <c r="H42" s="14"/>
      <c r="I42" s="24"/>
      <c r="K42" s="24"/>
      <c r="M42" s="24"/>
      <c r="O42" s="25"/>
    </row>
    <row r="43" spans="1:19" x14ac:dyDescent="0.2">
      <c r="H43" s="29">
        <f>COUNTA(H38:H42)</f>
        <v>0</v>
      </c>
    </row>
    <row r="44" spans="1:19" x14ac:dyDescent="0.2">
      <c r="B44" s="26" t="s">
        <v>35</v>
      </c>
    </row>
  </sheetData>
  <autoFilter ref="B1:S44" xr:uid="{00000000-0009-0000-0000-000001000000}"/>
  <sortState xmlns:xlrd2="http://schemas.microsoft.com/office/spreadsheetml/2017/richdata2" ref="A2:U34">
    <sortCondition ref="I2:I34"/>
  </sortState>
  <pageMargins left="0.39370078740157483" right="0.19685039370078741" top="0.98425196850393704" bottom="0.59055118110236227" header="0.31496062992125984" footer="0.31496062992125984"/>
  <pageSetup paperSize="9" orientation="portrait" r:id="rId1"/>
  <headerFooter scaleWithDoc="0" alignWithMargins="0">
    <oddHeader>&amp;L&amp;"Arial,Gras"&amp;12CHAMPIONNAT D'EUROPE DE TIR A L'ARC ET AU PROPULSEUR
MANCHE DU PIAGE FAJOLES 
&amp;A&amp;R
&amp;"Arial,Gras"&amp;12 1 et 2 juin 2019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54"/>
  <sheetViews>
    <sheetView workbookViewId="0">
      <selection activeCell="O17" sqref="O17"/>
    </sheetView>
  </sheetViews>
  <sheetFormatPr baseColWidth="10" defaultRowHeight="12.75" x14ac:dyDescent="0.2"/>
  <cols>
    <col min="1" max="1" width="6.28515625" style="26" customWidth="1"/>
    <col min="2" max="3" width="16" style="26" customWidth="1"/>
    <col min="4" max="4" width="7" style="26" customWidth="1"/>
    <col min="5" max="5" width="11.42578125" style="26"/>
    <col min="6" max="7" width="7.42578125" style="26" customWidth="1"/>
    <col min="8" max="8" width="11.42578125" style="38"/>
    <col min="9" max="9" width="6.42578125" style="37" customWidth="1"/>
    <col min="10" max="12" width="4.5703125" style="37" customWidth="1"/>
  </cols>
  <sheetData>
    <row r="1" spans="1:13" ht="26.25" thickBot="1" x14ac:dyDescent="0.3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5" t="s">
        <v>5</v>
      </c>
      <c r="G1" s="5" t="s">
        <v>36</v>
      </c>
      <c r="H1" s="6" t="s">
        <v>7</v>
      </c>
      <c r="I1" s="4" t="s">
        <v>8</v>
      </c>
      <c r="J1" s="7" t="s">
        <v>9</v>
      </c>
      <c r="K1" s="7" t="s">
        <v>10</v>
      </c>
      <c r="L1" s="8" t="s">
        <v>11</v>
      </c>
      <c r="M1" s="9"/>
    </row>
    <row r="2" spans="1:13" x14ac:dyDescent="0.2">
      <c r="A2" s="10"/>
      <c r="B2" s="11" t="s">
        <v>14</v>
      </c>
      <c r="C2" s="12" t="s">
        <v>15</v>
      </c>
      <c r="D2" s="13" t="s">
        <v>9</v>
      </c>
      <c r="E2" s="13"/>
      <c r="F2" s="13">
        <v>104</v>
      </c>
      <c r="G2" s="13">
        <v>30</v>
      </c>
      <c r="H2" s="14">
        <f>ROUND((F2/150*G2/30)*100,2)</f>
        <v>69.33</v>
      </c>
      <c r="I2" s="15">
        <f>RANK(H2,$H$2:$H$45,0)</f>
        <v>1</v>
      </c>
      <c r="J2" s="13">
        <f>IF($D2=$J$1,SUMPRODUCT(($D$2:$D$45=J$1)*($H$2:$H$45&gt;$H2))+1,"")</f>
        <v>1</v>
      </c>
      <c r="K2" s="13" t="str">
        <f>IF($D2=$K$1,SUMPRODUCT(($D$2:$D$45=K$1)*($H$2:$H$45&gt;$H2))+1,"")</f>
        <v/>
      </c>
      <c r="L2" s="19" t="str">
        <f t="shared" ref="L2:L45" si="0">IF($D2=$L$1,SUMPRODUCT(($D$2:$D$45=L$1)*($H$2:$H$45&gt;$H2))+1,"")</f>
        <v/>
      </c>
    </row>
    <row r="3" spans="1:13" x14ac:dyDescent="0.2">
      <c r="A3" s="17"/>
      <c r="B3" s="18" t="s">
        <v>16</v>
      </c>
      <c r="C3" s="12" t="s">
        <v>17</v>
      </c>
      <c r="D3" s="13" t="s">
        <v>9</v>
      </c>
      <c r="E3" s="13"/>
      <c r="F3" s="13">
        <v>102</v>
      </c>
      <c r="G3" s="13">
        <v>29</v>
      </c>
      <c r="H3" s="14">
        <f t="shared" ref="H3:H45" si="1">ROUND((F3/150*G3/30)*100,2)</f>
        <v>65.73</v>
      </c>
      <c r="I3" s="13">
        <f t="shared" ref="I3:I44" si="2">RANK(H3,$H$2:$H$45,)</f>
        <v>2</v>
      </c>
      <c r="J3" s="13">
        <f t="shared" ref="J3:J45" si="3">IF($D3=$J$1,SUMPRODUCT(($D$2:$D$45=J$1)*($H$2:$H$45&gt;$H3))+1,"")</f>
        <v>2</v>
      </c>
      <c r="K3" s="13" t="str">
        <f>IF($D3=$K$1,SUMPRODUCT(($D$2:$D$45=K$1)*($H$2:$H$45&gt;$H3))+1,"")</f>
        <v/>
      </c>
      <c r="L3" s="19" t="str">
        <f t="shared" si="0"/>
        <v/>
      </c>
    </row>
    <row r="4" spans="1:13" x14ac:dyDescent="0.2">
      <c r="A4" s="17"/>
      <c r="B4" s="20" t="s">
        <v>18</v>
      </c>
      <c r="C4" s="21" t="s">
        <v>19</v>
      </c>
      <c r="D4" s="13" t="s">
        <v>10</v>
      </c>
      <c r="E4" s="13"/>
      <c r="F4" s="13">
        <v>75</v>
      </c>
      <c r="G4" s="13">
        <v>24</v>
      </c>
      <c r="H4" s="14">
        <f t="shared" si="1"/>
        <v>40</v>
      </c>
      <c r="I4" s="13">
        <f t="shared" si="2"/>
        <v>3</v>
      </c>
      <c r="J4" s="13" t="str">
        <f t="shared" si="3"/>
        <v/>
      </c>
      <c r="K4" s="13">
        <f>IF($D4=$K$1,SUMPRODUCT(($D$2:$D$45=K$1)*($H$2:$H$45&gt;$H4))+1,"")</f>
        <v>1</v>
      </c>
      <c r="L4" s="39" t="str">
        <f t="shared" si="0"/>
        <v/>
      </c>
    </row>
    <row r="5" spans="1:13" x14ac:dyDescent="0.2">
      <c r="A5" s="17"/>
      <c r="B5" s="20" t="s">
        <v>20</v>
      </c>
      <c r="C5" s="21" t="s">
        <v>21</v>
      </c>
      <c r="D5" s="13" t="s">
        <v>10</v>
      </c>
      <c r="E5" s="13"/>
      <c r="F5" s="13">
        <v>75</v>
      </c>
      <c r="G5" s="13">
        <v>24</v>
      </c>
      <c r="H5" s="14">
        <f t="shared" si="1"/>
        <v>40</v>
      </c>
      <c r="I5" s="13">
        <f t="shared" si="2"/>
        <v>3</v>
      </c>
      <c r="J5" s="13" t="str">
        <f t="shared" si="3"/>
        <v/>
      </c>
      <c r="K5" s="13">
        <f t="shared" ref="K5:K45" si="4">IF($D5=$K$1,SUMPRODUCT(($D$2:$D$45=K$1)*($H$2:$H$45&gt;$H5))+1,"")</f>
        <v>1</v>
      </c>
      <c r="L5" s="19" t="str">
        <f t="shared" si="0"/>
        <v/>
      </c>
    </row>
    <row r="6" spans="1:13" x14ac:dyDescent="0.2">
      <c r="A6" s="17"/>
      <c r="B6" s="20" t="s">
        <v>22</v>
      </c>
      <c r="C6" s="21" t="s">
        <v>23</v>
      </c>
      <c r="D6" s="13" t="s">
        <v>9</v>
      </c>
      <c r="E6" s="13"/>
      <c r="F6" s="13">
        <v>68</v>
      </c>
      <c r="G6" s="13">
        <v>26</v>
      </c>
      <c r="H6" s="14">
        <f t="shared" si="1"/>
        <v>39.29</v>
      </c>
      <c r="I6" s="13">
        <f t="shared" si="2"/>
        <v>5</v>
      </c>
      <c r="J6" s="13">
        <f t="shared" si="3"/>
        <v>3</v>
      </c>
      <c r="K6" s="13" t="str">
        <f t="shared" si="4"/>
        <v/>
      </c>
      <c r="L6" s="19" t="str">
        <f t="shared" si="0"/>
        <v/>
      </c>
    </row>
    <row r="7" spans="1:13" x14ac:dyDescent="0.2">
      <c r="A7" s="17"/>
      <c r="B7" s="20" t="s">
        <v>24</v>
      </c>
      <c r="C7" s="21" t="s">
        <v>25</v>
      </c>
      <c r="D7" s="13" t="s">
        <v>10</v>
      </c>
      <c r="E7" s="13"/>
      <c r="F7" s="13">
        <v>67</v>
      </c>
      <c r="G7" s="13">
        <v>26</v>
      </c>
      <c r="H7" s="14">
        <f t="shared" si="1"/>
        <v>38.71</v>
      </c>
      <c r="I7" s="13">
        <f t="shared" si="2"/>
        <v>6</v>
      </c>
      <c r="J7" s="13" t="str">
        <f t="shared" si="3"/>
        <v/>
      </c>
      <c r="K7" s="13">
        <f t="shared" si="4"/>
        <v>3</v>
      </c>
      <c r="L7" s="19" t="str">
        <f t="shared" si="0"/>
        <v/>
      </c>
    </row>
    <row r="8" spans="1:13" x14ac:dyDescent="0.2">
      <c r="A8" s="17"/>
      <c r="B8" s="20" t="s">
        <v>26</v>
      </c>
      <c r="C8" s="21" t="s">
        <v>27</v>
      </c>
      <c r="D8" s="13" t="s">
        <v>9</v>
      </c>
      <c r="E8" s="13"/>
      <c r="F8" s="13">
        <v>67</v>
      </c>
      <c r="G8" s="13">
        <v>25</v>
      </c>
      <c r="H8" s="14">
        <f t="shared" si="1"/>
        <v>37.22</v>
      </c>
      <c r="I8" s="13">
        <f t="shared" si="2"/>
        <v>7</v>
      </c>
      <c r="J8" s="13">
        <f t="shared" si="3"/>
        <v>4</v>
      </c>
      <c r="K8" s="13" t="str">
        <f t="shared" si="4"/>
        <v/>
      </c>
      <c r="L8" s="19" t="str">
        <f t="shared" si="0"/>
        <v/>
      </c>
    </row>
    <row r="9" spans="1:13" x14ac:dyDescent="0.2">
      <c r="A9" s="17"/>
      <c r="B9" s="20" t="s">
        <v>28</v>
      </c>
      <c r="C9" s="21" t="s">
        <v>29</v>
      </c>
      <c r="D9" s="13" t="s">
        <v>10</v>
      </c>
      <c r="E9" s="13"/>
      <c r="F9" s="13">
        <v>68</v>
      </c>
      <c r="G9" s="13">
        <v>24</v>
      </c>
      <c r="H9" s="14">
        <f t="shared" si="1"/>
        <v>36.270000000000003</v>
      </c>
      <c r="I9" s="13">
        <f t="shared" si="2"/>
        <v>8</v>
      </c>
      <c r="J9" s="13" t="str">
        <f t="shared" si="3"/>
        <v/>
      </c>
      <c r="K9" s="13">
        <f t="shared" si="4"/>
        <v>4</v>
      </c>
      <c r="L9" s="19" t="str">
        <f t="shared" si="0"/>
        <v/>
      </c>
    </row>
    <row r="10" spans="1:13" x14ac:dyDescent="0.2">
      <c r="A10" s="17"/>
      <c r="B10" s="20" t="s">
        <v>30</v>
      </c>
      <c r="C10" s="21" t="s">
        <v>31</v>
      </c>
      <c r="D10" s="13" t="s">
        <v>11</v>
      </c>
      <c r="E10" s="13"/>
      <c r="F10" s="13">
        <v>52</v>
      </c>
      <c r="G10" s="13">
        <v>18</v>
      </c>
      <c r="H10" s="14">
        <f t="shared" si="1"/>
        <v>20.8</v>
      </c>
      <c r="I10" s="13">
        <f t="shared" si="2"/>
        <v>9</v>
      </c>
      <c r="J10" s="13" t="str">
        <f t="shared" si="3"/>
        <v/>
      </c>
      <c r="K10" s="13" t="str">
        <f t="shared" si="4"/>
        <v/>
      </c>
      <c r="L10" s="19">
        <f t="shared" si="0"/>
        <v>1</v>
      </c>
    </row>
    <row r="11" spans="1:13" x14ac:dyDescent="0.2">
      <c r="A11" s="17"/>
      <c r="B11" s="20" t="s">
        <v>32</v>
      </c>
      <c r="C11" s="21" t="s">
        <v>33</v>
      </c>
      <c r="D11" s="13" t="s">
        <v>11</v>
      </c>
      <c r="E11" s="13"/>
      <c r="F11" s="13">
        <v>49</v>
      </c>
      <c r="G11" s="13">
        <v>19</v>
      </c>
      <c r="H11" s="14">
        <f t="shared" si="1"/>
        <v>20.69</v>
      </c>
      <c r="I11" s="13">
        <f t="shared" si="2"/>
        <v>10</v>
      </c>
      <c r="J11" s="13" t="str">
        <f t="shared" si="3"/>
        <v/>
      </c>
      <c r="K11" s="13" t="str">
        <f t="shared" si="4"/>
        <v/>
      </c>
      <c r="L11" s="19">
        <f t="shared" si="0"/>
        <v>2</v>
      </c>
    </row>
    <row r="12" spans="1:13" x14ac:dyDescent="0.2">
      <c r="A12" s="17"/>
      <c r="B12" s="20"/>
      <c r="C12" s="21"/>
      <c r="D12" s="13"/>
      <c r="E12" s="13"/>
      <c r="F12" s="13"/>
      <c r="G12" s="13"/>
      <c r="H12" s="14">
        <f t="shared" si="1"/>
        <v>0</v>
      </c>
      <c r="I12" s="13">
        <f t="shared" si="2"/>
        <v>11</v>
      </c>
      <c r="J12" s="13" t="str">
        <f t="shared" si="3"/>
        <v/>
      </c>
      <c r="K12" s="13" t="str">
        <f t="shared" si="4"/>
        <v/>
      </c>
      <c r="L12" s="19" t="str">
        <f t="shared" si="0"/>
        <v/>
      </c>
    </row>
    <row r="13" spans="1:13" x14ac:dyDescent="0.2">
      <c r="A13" s="17"/>
      <c r="B13" s="20"/>
      <c r="C13" s="21"/>
      <c r="D13" s="13"/>
      <c r="E13" s="13"/>
      <c r="F13" s="13"/>
      <c r="G13" s="13"/>
      <c r="H13" s="14">
        <f t="shared" si="1"/>
        <v>0</v>
      </c>
      <c r="I13" s="13">
        <f t="shared" si="2"/>
        <v>11</v>
      </c>
      <c r="J13" s="13" t="str">
        <f t="shared" si="3"/>
        <v/>
      </c>
      <c r="K13" s="13" t="str">
        <f t="shared" si="4"/>
        <v/>
      </c>
      <c r="L13" s="19" t="str">
        <f t="shared" si="0"/>
        <v/>
      </c>
    </row>
    <row r="14" spans="1:13" x14ac:dyDescent="0.2">
      <c r="A14" s="17"/>
      <c r="B14" s="20"/>
      <c r="C14" s="21"/>
      <c r="D14" s="13"/>
      <c r="E14" s="13"/>
      <c r="F14" s="13"/>
      <c r="G14" s="13"/>
      <c r="H14" s="14">
        <f t="shared" si="1"/>
        <v>0</v>
      </c>
      <c r="I14" s="13">
        <f t="shared" si="2"/>
        <v>11</v>
      </c>
      <c r="J14" s="13" t="str">
        <f t="shared" si="3"/>
        <v/>
      </c>
      <c r="K14" s="13" t="str">
        <f t="shared" si="4"/>
        <v/>
      </c>
      <c r="L14" s="19" t="str">
        <f t="shared" si="0"/>
        <v/>
      </c>
    </row>
    <row r="15" spans="1:13" x14ac:dyDescent="0.2">
      <c r="A15" s="17"/>
      <c r="B15" s="20"/>
      <c r="C15" s="21"/>
      <c r="D15" s="13"/>
      <c r="E15" s="13"/>
      <c r="F15" s="13"/>
      <c r="G15" s="13"/>
      <c r="H15" s="14">
        <f t="shared" si="1"/>
        <v>0</v>
      </c>
      <c r="I15" s="13">
        <f t="shared" si="2"/>
        <v>11</v>
      </c>
      <c r="J15" s="13" t="str">
        <f t="shared" si="3"/>
        <v/>
      </c>
      <c r="K15" s="13" t="str">
        <f t="shared" si="4"/>
        <v/>
      </c>
      <c r="L15" s="19" t="str">
        <f t="shared" si="0"/>
        <v/>
      </c>
    </row>
    <row r="16" spans="1:13" x14ac:dyDescent="0.2">
      <c r="A16" s="17"/>
      <c r="B16" s="20"/>
      <c r="C16" s="21"/>
      <c r="D16" s="13"/>
      <c r="E16" s="13"/>
      <c r="F16" s="13"/>
      <c r="G16" s="13"/>
      <c r="H16" s="14">
        <f t="shared" si="1"/>
        <v>0</v>
      </c>
      <c r="I16" s="13">
        <f t="shared" si="2"/>
        <v>11</v>
      </c>
      <c r="J16" s="13" t="str">
        <f t="shared" si="3"/>
        <v/>
      </c>
      <c r="K16" s="13" t="str">
        <f t="shared" si="4"/>
        <v/>
      </c>
      <c r="L16" s="19" t="str">
        <f t="shared" si="0"/>
        <v/>
      </c>
    </row>
    <row r="17" spans="1:12" x14ac:dyDescent="0.2">
      <c r="A17" s="17"/>
      <c r="B17" s="20"/>
      <c r="C17" s="21"/>
      <c r="D17" s="13"/>
      <c r="E17" s="13"/>
      <c r="F17" s="13"/>
      <c r="G17" s="13"/>
      <c r="H17" s="14">
        <f t="shared" si="1"/>
        <v>0</v>
      </c>
      <c r="I17" s="13">
        <f t="shared" si="2"/>
        <v>11</v>
      </c>
      <c r="J17" s="13" t="str">
        <f t="shared" si="3"/>
        <v/>
      </c>
      <c r="K17" s="13" t="str">
        <f t="shared" si="4"/>
        <v/>
      </c>
      <c r="L17" s="19" t="str">
        <f t="shared" si="0"/>
        <v/>
      </c>
    </row>
    <row r="18" spans="1:12" x14ac:dyDescent="0.2">
      <c r="A18" s="17"/>
      <c r="B18" s="20"/>
      <c r="C18" s="21"/>
      <c r="D18" s="13"/>
      <c r="E18" s="13"/>
      <c r="F18" s="13"/>
      <c r="G18" s="13"/>
      <c r="H18" s="14">
        <f t="shared" si="1"/>
        <v>0</v>
      </c>
      <c r="I18" s="13">
        <f t="shared" si="2"/>
        <v>11</v>
      </c>
      <c r="J18" s="13" t="str">
        <f t="shared" si="3"/>
        <v/>
      </c>
      <c r="K18" s="13" t="str">
        <f t="shared" si="4"/>
        <v/>
      </c>
      <c r="L18" s="19" t="str">
        <f t="shared" si="0"/>
        <v/>
      </c>
    </row>
    <row r="19" spans="1:12" x14ac:dyDescent="0.2">
      <c r="A19" s="17"/>
      <c r="B19" s="20"/>
      <c r="C19" s="21"/>
      <c r="D19" s="13"/>
      <c r="E19" s="13"/>
      <c r="F19" s="13"/>
      <c r="G19" s="13"/>
      <c r="H19" s="14">
        <f t="shared" si="1"/>
        <v>0</v>
      </c>
      <c r="I19" s="13">
        <f t="shared" si="2"/>
        <v>11</v>
      </c>
      <c r="J19" s="13" t="str">
        <f t="shared" si="3"/>
        <v/>
      </c>
      <c r="K19" s="13" t="str">
        <f t="shared" si="4"/>
        <v/>
      </c>
      <c r="L19" s="19" t="str">
        <f t="shared" si="0"/>
        <v/>
      </c>
    </row>
    <row r="20" spans="1:12" x14ac:dyDescent="0.2">
      <c r="A20" s="17"/>
      <c r="B20" s="20"/>
      <c r="C20" s="21"/>
      <c r="D20" s="13"/>
      <c r="E20" s="13"/>
      <c r="F20" s="13"/>
      <c r="G20" s="13"/>
      <c r="H20" s="14">
        <f t="shared" si="1"/>
        <v>0</v>
      </c>
      <c r="I20" s="13">
        <f t="shared" si="2"/>
        <v>11</v>
      </c>
      <c r="J20" s="13" t="str">
        <f t="shared" si="3"/>
        <v/>
      </c>
      <c r="K20" s="13" t="str">
        <f t="shared" si="4"/>
        <v/>
      </c>
      <c r="L20" s="19" t="str">
        <f t="shared" si="0"/>
        <v/>
      </c>
    </row>
    <row r="21" spans="1:12" x14ac:dyDescent="0.2">
      <c r="A21" s="17"/>
      <c r="B21" s="20"/>
      <c r="C21" s="21"/>
      <c r="D21" s="13"/>
      <c r="E21" s="13"/>
      <c r="F21" s="13"/>
      <c r="G21" s="13"/>
      <c r="H21" s="14">
        <f t="shared" si="1"/>
        <v>0</v>
      </c>
      <c r="I21" s="13">
        <f t="shared" si="2"/>
        <v>11</v>
      </c>
      <c r="J21" s="13" t="str">
        <f t="shared" si="3"/>
        <v/>
      </c>
      <c r="K21" s="13" t="str">
        <f t="shared" si="4"/>
        <v/>
      </c>
      <c r="L21" s="19" t="str">
        <f t="shared" si="0"/>
        <v/>
      </c>
    </row>
    <row r="22" spans="1:12" x14ac:dyDescent="0.2">
      <c r="A22" s="17"/>
      <c r="B22" s="20"/>
      <c r="C22" s="21"/>
      <c r="D22" s="13"/>
      <c r="E22" s="13"/>
      <c r="F22" s="13"/>
      <c r="G22" s="13"/>
      <c r="H22" s="14">
        <f t="shared" si="1"/>
        <v>0</v>
      </c>
      <c r="I22" s="13">
        <f t="shared" si="2"/>
        <v>11</v>
      </c>
      <c r="J22" s="13" t="str">
        <f t="shared" si="3"/>
        <v/>
      </c>
      <c r="K22" s="13" t="str">
        <f t="shared" si="4"/>
        <v/>
      </c>
      <c r="L22" s="19" t="str">
        <f t="shared" si="0"/>
        <v/>
      </c>
    </row>
    <row r="23" spans="1:12" x14ac:dyDescent="0.2">
      <c r="A23" s="17"/>
      <c r="B23" s="20"/>
      <c r="C23" s="21"/>
      <c r="D23" s="13"/>
      <c r="E23" s="13"/>
      <c r="F23" s="13"/>
      <c r="G23" s="13"/>
      <c r="H23" s="14">
        <f t="shared" si="1"/>
        <v>0</v>
      </c>
      <c r="I23" s="13">
        <f t="shared" si="2"/>
        <v>11</v>
      </c>
      <c r="J23" s="13" t="str">
        <f t="shared" si="3"/>
        <v/>
      </c>
      <c r="K23" s="13" t="str">
        <f t="shared" si="4"/>
        <v/>
      </c>
      <c r="L23" s="19" t="str">
        <f t="shared" si="0"/>
        <v/>
      </c>
    </row>
    <row r="24" spans="1:12" x14ac:dyDescent="0.2">
      <c r="A24" s="17"/>
      <c r="B24" s="20"/>
      <c r="C24" s="21"/>
      <c r="D24" s="13"/>
      <c r="E24" s="13"/>
      <c r="F24" s="13"/>
      <c r="G24" s="13"/>
      <c r="H24" s="14">
        <f t="shared" si="1"/>
        <v>0</v>
      </c>
      <c r="I24" s="13">
        <f t="shared" si="2"/>
        <v>11</v>
      </c>
      <c r="J24" s="13" t="str">
        <f t="shared" si="3"/>
        <v/>
      </c>
      <c r="K24" s="13" t="str">
        <f t="shared" si="4"/>
        <v/>
      </c>
      <c r="L24" s="19" t="str">
        <f t="shared" si="0"/>
        <v/>
      </c>
    </row>
    <row r="25" spans="1:12" x14ac:dyDescent="0.2">
      <c r="A25" s="17"/>
      <c r="B25" s="20"/>
      <c r="C25" s="21"/>
      <c r="D25" s="13"/>
      <c r="E25" s="13"/>
      <c r="F25" s="13"/>
      <c r="G25" s="13"/>
      <c r="H25" s="14">
        <f t="shared" si="1"/>
        <v>0</v>
      </c>
      <c r="I25" s="13">
        <f t="shared" si="2"/>
        <v>11</v>
      </c>
      <c r="J25" s="13" t="str">
        <f t="shared" si="3"/>
        <v/>
      </c>
      <c r="K25" s="13" t="str">
        <f t="shared" si="4"/>
        <v/>
      </c>
      <c r="L25" s="19" t="str">
        <f t="shared" si="0"/>
        <v/>
      </c>
    </row>
    <row r="26" spans="1:12" x14ac:dyDescent="0.2">
      <c r="A26" s="17"/>
      <c r="B26" s="20"/>
      <c r="C26" s="21"/>
      <c r="D26" s="13"/>
      <c r="E26" s="13"/>
      <c r="F26" s="13"/>
      <c r="G26" s="13"/>
      <c r="H26" s="14">
        <f t="shared" si="1"/>
        <v>0</v>
      </c>
      <c r="I26" s="13">
        <f t="shared" si="2"/>
        <v>11</v>
      </c>
      <c r="J26" s="13" t="str">
        <f t="shared" si="3"/>
        <v/>
      </c>
      <c r="K26" s="13" t="str">
        <f t="shared" si="4"/>
        <v/>
      </c>
      <c r="L26" s="19" t="str">
        <f t="shared" si="0"/>
        <v/>
      </c>
    </row>
    <row r="27" spans="1:12" x14ac:dyDescent="0.2">
      <c r="A27" s="17"/>
      <c r="B27" s="20"/>
      <c r="C27" s="21"/>
      <c r="D27" s="13"/>
      <c r="E27" s="13"/>
      <c r="F27" s="13"/>
      <c r="G27" s="13"/>
      <c r="H27" s="14">
        <f t="shared" si="1"/>
        <v>0</v>
      </c>
      <c r="I27" s="13">
        <f t="shared" si="2"/>
        <v>11</v>
      </c>
      <c r="J27" s="13" t="str">
        <f t="shared" si="3"/>
        <v/>
      </c>
      <c r="K27" s="13" t="str">
        <f t="shared" si="4"/>
        <v/>
      </c>
      <c r="L27" s="19" t="str">
        <f t="shared" si="0"/>
        <v/>
      </c>
    </row>
    <row r="28" spans="1:12" x14ac:dyDescent="0.2">
      <c r="A28" s="17"/>
      <c r="B28" s="20"/>
      <c r="C28" s="21"/>
      <c r="D28" s="13"/>
      <c r="E28" s="13"/>
      <c r="F28" s="13"/>
      <c r="G28" s="13"/>
      <c r="H28" s="14">
        <f t="shared" si="1"/>
        <v>0</v>
      </c>
      <c r="I28" s="13">
        <f t="shared" si="2"/>
        <v>11</v>
      </c>
      <c r="J28" s="13" t="str">
        <f t="shared" si="3"/>
        <v/>
      </c>
      <c r="K28" s="13" t="str">
        <f t="shared" si="4"/>
        <v/>
      </c>
      <c r="L28" s="19" t="str">
        <f t="shared" si="0"/>
        <v/>
      </c>
    </row>
    <row r="29" spans="1:12" x14ac:dyDescent="0.2">
      <c r="A29" s="17"/>
      <c r="B29" s="20"/>
      <c r="C29" s="21"/>
      <c r="D29" s="13"/>
      <c r="E29" s="13"/>
      <c r="F29" s="13"/>
      <c r="G29" s="13"/>
      <c r="H29" s="14">
        <f t="shared" si="1"/>
        <v>0</v>
      </c>
      <c r="I29" s="13">
        <f t="shared" si="2"/>
        <v>11</v>
      </c>
      <c r="J29" s="13" t="str">
        <f t="shared" si="3"/>
        <v/>
      </c>
      <c r="K29" s="13" t="str">
        <f t="shared" si="4"/>
        <v/>
      </c>
      <c r="L29" s="19" t="str">
        <f t="shared" si="0"/>
        <v/>
      </c>
    </row>
    <row r="30" spans="1:12" x14ac:dyDescent="0.2">
      <c r="A30" s="17"/>
      <c r="B30" s="20"/>
      <c r="C30" s="21"/>
      <c r="D30" s="13"/>
      <c r="E30" s="13"/>
      <c r="F30" s="13"/>
      <c r="G30" s="13"/>
      <c r="H30" s="14">
        <f t="shared" si="1"/>
        <v>0</v>
      </c>
      <c r="I30" s="13">
        <f t="shared" si="2"/>
        <v>11</v>
      </c>
      <c r="J30" s="13" t="str">
        <f t="shared" si="3"/>
        <v/>
      </c>
      <c r="K30" s="13" t="str">
        <f t="shared" si="4"/>
        <v/>
      </c>
      <c r="L30" s="19" t="str">
        <f t="shared" si="0"/>
        <v/>
      </c>
    </row>
    <row r="31" spans="1:12" x14ac:dyDescent="0.2">
      <c r="A31" s="17"/>
      <c r="B31" s="20"/>
      <c r="C31" s="21"/>
      <c r="D31" s="13"/>
      <c r="E31" s="13"/>
      <c r="F31" s="13"/>
      <c r="G31" s="13"/>
      <c r="H31" s="14">
        <f t="shared" si="1"/>
        <v>0</v>
      </c>
      <c r="I31" s="13">
        <f t="shared" si="2"/>
        <v>11</v>
      </c>
      <c r="J31" s="13" t="str">
        <f t="shared" si="3"/>
        <v/>
      </c>
      <c r="K31" s="13" t="str">
        <f t="shared" si="4"/>
        <v/>
      </c>
      <c r="L31" s="19" t="str">
        <f t="shared" si="0"/>
        <v/>
      </c>
    </row>
    <row r="32" spans="1:12" x14ac:dyDescent="0.2">
      <c r="A32" s="17"/>
      <c r="B32" s="20"/>
      <c r="C32" s="21"/>
      <c r="D32" s="13"/>
      <c r="E32" s="13"/>
      <c r="F32" s="13"/>
      <c r="G32" s="13"/>
      <c r="H32" s="14">
        <f t="shared" si="1"/>
        <v>0</v>
      </c>
      <c r="I32" s="13">
        <f t="shared" si="2"/>
        <v>11</v>
      </c>
      <c r="J32" s="13" t="str">
        <f t="shared" si="3"/>
        <v/>
      </c>
      <c r="K32" s="13" t="str">
        <f t="shared" si="4"/>
        <v/>
      </c>
      <c r="L32" s="19" t="str">
        <f t="shared" si="0"/>
        <v/>
      </c>
    </row>
    <row r="33" spans="1:12" x14ac:dyDescent="0.2">
      <c r="A33" s="17"/>
      <c r="B33" s="20"/>
      <c r="C33" s="21"/>
      <c r="D33" s="13"/>
      <c r="E33" s="13"/>
      <c r="F33" s="13"/>
      <c r="G33" s="13"/>
      <c r="H33" s="14">
        <f t="shared" si="1"/>
        <v>0</v>
      </c>
      <c r="I33" s="13">
        <f t="shared" si="2"/>
        <v>11</v>
      </c>
      <c r="J33" s="13" t="str">
        <f t="shared" si="3"/>
        <v/>
      </c>
      <c r="K33" s="13" t="str">
        <f t="shared" si="4"/>
        <v/>
      </c>
      <c r="L33" s="19" t="str">
        <f t="shared" si="0"/>
        <v/>
      </c>
    </row>
    <row r="34" spans="1:12" x14ac:dyDescent="0.2">
      <c r="A34" s="17"/>
      <c r="B34" s="20"/>
      <c r="C34" s="21"/>
      <c r="D34" s="13"/>
      <c r="E34" s="13"/>
      <c r="F34" s="13"/>
      <c r="G34" s="13"/>
      <c r="H34" s="14">
        <f t="shared" si="1"/>
        <v>0</v>
      </c>
      <c r="I34" s="13">
        <f t="shared" si="2"/>
        <v>11</v>
      </c>
      <c r="J34" s="13" t="str">
        <f t="shared" si="3"/>
        <v/>
      </c>
      <c r="K34" s="13" t="str">
        <f t="shared" si="4"/>
        <v/>
      </c>
      <c r="L34" s="19" t="str">
        <f t="shared" si="0"/>
        <v/>
      </c>
    </row>
    <row r="35" spans="1:12" x14ac:dyDescent="0.2">
      <c r="A35" s="17"/>
      <c r="B35" s="20"/>
      <c r="C35" s="21"/>
      <c r="D35" s="13"/>
      <c r="E35" s="13"/>
      <c r="F35" s="13"/>
      <c r="G35" s="13"/>
      <c r="H35" s="14">
        <f t="shared" si="1"/>
        <v>0</v>
      </c>
      <c r="I35" s="13">
        <f t="shared" si="2"/>
        <v>11</v>
      </c>
      <c r="J35" s="13" t="str">
        <f t="shared" si="3"/>
        <v/>
      </c>
      <c r="K35" s="13" t="str">
        <f t="shared" si="4"/>
        <v/>
      </c>
      <c r="L35" s="19" t="str">
        <f t="shared" si="0"/>
        <v/>
      </c>
    </row>
    <row r="36" spans="1:12" x14ac:dyDescent="0.2">
      <c r="A36" s="17"/>
      <c r="B36" s="20"/>
      <c r="C36" s="21"/>
      <c r="D36" s="13"/>
      <c r="E36" s="13"/>
      <c r="F36" s="13"/>
      <c r="G36" s="13"/>
      <c r="H36" s="14">
        <f t="shared" si="1"/>
        <v>0</v>
      </c>
      <c r="I36" s="13">
        <f t="shared" si="2"/>
        <v>11</v>
      </c>
      <c r="J36" s="13" t="str">
        <f t="shared" si="3"/>
        <v/>
      </c>
      <c r="K36" s="13" t="str">
        <f t="shared" si="4"/>
        <v/>
      </c>
      <c r="L36" s="19" t="str">
        <f t="shared" si="0"/>
        <v/>
      </c>
    </row>
    <row r="37" spans="1:12" x14ac:dyDescent="0.2">
      <c r="A37" s="17"/>
      <c r="B37" s="20"/>
      <c r="C37" s="21"/>
      <c r="D37" s="13"/>
      <c r="E37" s="13"/>
      <c r="F37" s="13"/>
      <c r="G37" s="13"/>
      <c r="H37" s="14">
        <f t="shared" si="1"/>
        <v>0</v>
      </c>
      <c r="I37" s="13">
        <f t="shared" si="2"/>
        <v>11</v>
      </c>
      <c r="J37" s="13" t="str">
        <f t="shared" si="3"/>
        <v/>
      </c>
      <c r="K37" s="13" t="str">
        <f t="shared" si="4"/>
        <v/>
      </c>
      <c r="L37" s="19" t="str">
        <f t="shared" si="0"/>
        <v/>
      </c>
    </row>
    <row r="38" spans="1:12" x14ac:dyDescent="0.2">
      <c r="A38" s="17"/>
      <c r="B38" s="20"/>
      <c r="C38" s="21"/>
      <c r="D38" s="13"/>
      <c r="E38" s="13"/>
      <c r="F38" s="13"/>
      <c r="G38" s="13"/>
      <c r="H38" s="14">
        <f t="shared" si="1"/>
        <v>0</v>
      </c>
      <c r="I38" s="13">
        <f t="shared" si="2"/>
        <v>11</v>
      </c>
      <c r="J38" s="13" t="str">
        <f t="shared" si="3"/>
        <v/>
      </c>
      <c r="K38" s="13" t="str">
        <f t="shared" si="4"/>
        <v/>
      </c>
      <c r="L38" s="19" t="str">
        <f t="shared" si="0"/>
        <v/>
      </c>
    </row>
    <row r="39" spans="1:12" x14ac:dyDescent="0.2">
      <c r="A39" s="17"/>
      <c r="B39" s="20"/>
      <c r="C39" s="21"/>
      <c r="D39" s="13"/>
      <c r="E39" s="13"/>
      <c r="F39" s="13"/>
      <c r="G39" s="13"/>
      <c r="H39" s="14">
        <f t="shared" si="1"/>
        <v>0</v>
      </c>
      <c r="I39" s="13">
        <f t="shared" si="2"/>
        <v>11</v>
      </c>
      <c r="J39" s="13" t="str">
        <f t="shared" si="3"/>
        <v/>
      </c>
      <c r="K39" s="13" t="str">
        <f t="shared" si="4"/>
        <v/>
      </c>
      <c r="L39" s="19" t="str">
        <f t="shared" si="0"/>
        <v/>
      </c>
    </row>
    <row r="40" spans="1:12" x14ac:dyDescent="0.2">
      <c r="A40" s="17"/>
      <c r="B40" s="20"/>
      <c r="C40" s="21"/>
      <c r="D40" s="13"/>
      <c r="E40" s="13"/>
      <c r="F40" s="13"/>
      <c r="G40" s="13"/>
      <c r="H40" s="14">
        <f t="shared" si="1"/>
        <v>0</v>
      </c>
      <c r="I40" s="13">
        <f t="shared" si="2"/>
        <v>11</v>
      </c>
      <c r="J40" s="13" t="str">
        <f t="shared" si="3"/>
        <v/>
      </c>
      <c r="K40" s="13" t="str">
        <f t="shared" si="4"/>
        <v/>
      </c>
      <c r="L40" s="19" t="str">
        <f t="shared" si="0"/>
        <v/>
      </c>
    </row>
    <row r="41" spans="1:12" x14ac:dyDescent="0.2">
      <c r="A41" s="17"/>
      <c r="B41" s="20"/>
      <c r="C41" s="21"/>
      <c r="D41" s="13"/>
      <c r="E41" s="13"/>
      <c r="F41" s="13"/>
      <c r="G41" s="13"/>
      <c r="H41" s="14">
        <f t="shared" si="1"/>
        <v>0</v>
      </c>
      <c r="I41" s="13">
        <f t="shared" si="2"/>
        <v>11</v>
      </c>
      <c r="J41" s="13" t="str">
        <f t="shared" si="3"/>
        <v/>
      </c>
      <c r="K41" s="13" t="str">
        <f t="shared" si="4"/>
        <v/>
      </c>
      <c r="L41" s="19" t="str">
        <f t="shared" si="0"/>
        <v/>
      </c>
    </row>
    <row r="42" spans="1:12" x14ac:dyDescent="0.2">
      <c r="A42" s="17"/>
      <c r="B42" s="20"/>
      <c r="C42" s="21"/>
      <c r="D42" s="13"/>
      <c r="E42" s="13"/>
      <c r="F42" s="13"/>
      <c r="G42" s="13"/>
      <c r="H42" s="14">
        <f t="shared" si="1"/>
        <v>0</v>
      </c>
      <c r="I42" s="13">
        <f t="shared" si="2"/>
        <v>11</v>
      </c>
      <c r="J42" s="13" t="str">
        <f t="shared" si="3"/>
        <v/>
      </c>
      <c r="K42" s="13" t="str">
        <f t="shared" si="4"/>
        <v/>
      </c>
      <c r="L42" s="19" t="str">
        <f t="shared" si="0"/>
        <v/>
      </c>
    </row>
    <row r="43" spans="1:12" x14ac:dyDescent="0.2">
      <c r="A43" s="17"/>
      <c r="B43" s="20"/>
      <c r="C43" s="21"/>
      <c r="D43" s="13"/>
      <c r="E43" s="13"/>
      <c r="F43" s="13"/>
      <c r="G43" s="13"/>
      <c r="H43" s="14">
        <f t="shared" si="1"/>
        <v>0</v>
      </c>
      <c r="I43" s="13">
        <f t="shared" si="2"/>
        <v>11</v>
      </c>
      <c r="J43" s="13" t="str">
        <f t="shared" si="3"/>
        <v/>
      </c>
      <c r="K43" s="13" t="str">
        <f t="shared" si="4"/>
        <v/>
      </c>
      <c r="L43" s="19" t="str">
        <f t="shared" si="0"/>
        <v/>
      </c>
    </row>
    <row r="44" spans="1:12" x14ac:dyDescent="0.2">
      <c r="A44" s="17"/>
      <c r="B44" s="20"/>
      <c r="C44" s="21"/>
      <c r="D44" s="13"/>
      <c r="E44" s="13"/>
      <c r="F44" s="13"/>
      <c r="G44" s="13"/>
      <c r="H44" s="14">
        <f t="shared" si="1"/>
        <v>0</v>
      </c>
      <c r="I44" s="13">
        <f t="shared" si="2"/>
        <v>11</v>
      </c>
      <c r="J44" s="13" t="str">
        <f t="shared" si="3"/>
        <v/>
      </c>
      <c r="K44" s="13" t="str">
        <f t="shared" si="4"/>
        <v/>
      </c>
      <c r="L44" s="19" t="str">
        <f t="shared" si="0"/>
        <v/>
      </c>
    </row>
    <row r="45" spans="1:12" ht="13.5" thickBot="1" x14ac:dyDescent="0.25">
      <c r="A45" s="17"/>
      <c r="B45" s="22"/>
      <c r="C45" s="23"/>
      <c r="D45" s="24"/>
      <c r="E45" s="24"/>
      <c r="F45" s="24"/>
      <c r="G45" s="24"/>
      <c r="H45" s="14">
        <f t="shared" si="1"/>
        <v>0</v>
      </c>
      <c r="I45" s="24">
        <f>RANK(H45,$H$2:$H$45,)</f>
        <v>11</v>
      </c>
      <c r="J45" s="13" t="str">
        <f t="shared" si="3"/>
        <v/>
      </c>
      <c r="K45" s="24" t="str">
        <f t="shared" si="4"/>
        <v/>
      </c>
      <c r="L45" s="19" t="str">
        <f t="shared" si="0"/>
        <v/>
      </c>
    </row>
    <row r="46" spans="1:12" x14ac:dyDescent="0.2">
      <c r="B46" s="27"/>
      <c r="C46" s="27"/>
      <c r="D46" s="28"/>
      <c r="E46" s="28"/>
      <c r="F46" s="28"/>
      <c r="G46" s="28"/>
      <c r="H46" s="29">
        <f>COUNTA(H2:H45)</f>
        <v>44</v>
      </c>
      <c r="I46" s="29">
        <f>COUNT(I2:I45,"")</f>
        <v>44</v>
      </c>
      <c r="J46" s="29">
        <f>COUNT(J2:J45,"")</f>
        <v>4</v>
      </c>
      <c r="K46" s="29">
        <f>COUNT(K2:K45,"")</f>
        <v>4</v>
      </c>
      <c r="L46" s="29">
        <f>COUNT(L2:L45,"")</f>
        <v>2</v>
      </c>
    </row>
    <row r="47" spans="1:12" ht="6" customHeight="1" thickBot="1" x14ac:dyDescent="0.25">
      <c r="B47" s="30"/>
      <c r="C47" s="30"/>
      <c r="D47" s="31"/>
      <c r="E47" s="31"/>
      <c r="F47" s="31"/>
      <c r="G47" s="31"/>
      <c r="H47" s="32"/>
      <c r="I47" s="31"/>
      <c r="J47" s="31"/>
      <c r="K47" s="31"/>
      <c r="L47" s="31"/>
    </row>
    <row r="48" spans="1:12" x14ac:dyDescent="0.2">
      <c r="B48" s="33"/>
      <c r="C48" s="34"/>
      <c r="D48" s="16" t="s">
        <v>34</v>
      </c>
      <c r="E48" s="34"/>
      <c r="F48" s="34"/>
      <c r="G48" s="34"/>
      <c r="H48" s="14">
        <f>ROUND((F48/150*G48/30)*100,2)</f>
        <v>0</v>
      </c>
      <c r="I48" s="16"/>
      <c r="J48" s="16"/>
      <c r="K48" s="16"/>
      <c r="L48" s="35"/>
    </row>
    <row r="49" spans="2:12" x14ac:dyDescent="0.2">
      <c r="B49" s="20"/>
      <c r="C49" s="21"/>
      <c r="D49" s="13" t="s">
        <v>34</v>
      </c>
      <c r="E49" s="21"/>
      <c r="F49" s="36"/>
      <c r="G49" s="36"/>
      <c r="H49" s="14">
        <f>ROUND((F49/150*G49/30)*100,2)</f>
        <v>0</v>
      </c>
      <c r="I49" s="13"/>
      <c r="J49" s="13"/>
      <c r="K49" s="13"/>
      <c r="L49" s="19"/>
    </row>
    <row r="50" spans="2:12" x14ac:dyDescent="0.2">
      <c r="B50" s="20"/>
      <c r="C50" s="21"/>
      <c r="D50" s="13" t="s">
        <v>34</v>
      </c>
      <c r="E50" s="21"/>
      <c r="F50" s="36"/>
      <c r="G50" s="36"/>
      <c r="H50" s="14">
        <f>ROUND((F50/150*G50/30)*100,2)</f>
        <v>0</v>
      </c>
      <c r="I50" s="13"/>
      <c r="J50" s="13"/>
      <c r="K50" s="13"/>
      <c r="L50" s="19"/>
    </row>
    <row r="51" spans="2:12" x14ac:dyDescent="0.2">
      <c r="B51" s="20"/>
      <c r="C51" s="21"/>
      <c r="D51" s="13" t="s">
        <v>34</v>
      </c>
      <c r="E51" s="21"/>
      <c r="F51" s="36"/>
      <c r="G51" s="36"/>
      <c r="H51" s="14">
        <f>ROUND((F51/150*G51/30)*100,2)</f>
        <v>0</v>
      </c>
      <c r="I51" s="13"/>
      <c r="J51" s="13"/>
      <c r="K51" s="13"/>
      <c r="L51" s="19"/>
    </row>
    <row r="52" spans="2:12" ht="13.5" thickBot="1" x14ac:dyDescent="0.25">
      <c r="B52" s="22"/>
      <c r="C52" s="23"/>
      <c r="D52" s="24" t="s">
        <v>34</v>
      </c>
      <c r="E52" s="23"/>
      <c r="F52" s="23"/>
      <c r="G52" s="23"/>
      <c r="H52" s="14">
        <f>ROUND((F52/150*G52/30)*100,2)</f>
        <v>0</v>
      </c>
      <c r="I52" s="24"/>
      <c r="J52" s="24"/>
      <c r="K52" s="24"/>
      <c r="L52" s="25"/>
    </row>
    <row r="53" spans="2:12" x14ac:dyDescent="0.2">
      <c r="H53" s="29">
        <f>COUNTA(H48:H52)</f>
        <v>5</v>
      </c>
    </row>
    <row r="54" spans="2:12" x14ac:dyDescent="0.2">
      <c r="B54" s="26" t="s">
        <v>35</v>
      </c>
    </row>
  </sheetData>
  <pageMargins left="0.39370078740157483" right="0.39370078740157483" top="1.1811023622047245" bottom="0.59055118110236227" header="0.31496062992125984" footer="0.31496062992125984"/>
  <pageSetup paperSize="9" orientation="portrait" r:id="rId1"/>
  <headerFooter scaleWithDoc="0" alignWithMargins="0">
    <oddHeader>&amp;L&amp;"Arial,Gras"&amp;12CHAMPIONNAT D'EUROPE DE TIR A L'ARC ET AU PROPULSEUR
MANCHE DU PIAGE FAJOLES 
&amp;A&amp;R
&amp;"Arial,Gras"&amp;12 1 et 2 juin 2019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7"/>
  <sheetViews>
    <sheetView topLeftCell="A2" workbookViewId="0">
      <selection activeCell="J8" sqref="J8"/>
    </sheetView>
  </sheetViews>
  <sheetFormatPr baseColWidth="10" defaultRowHeight="12.75" x14ac:dyDescent="0.2"/>
  <cols>
    <col min="1" max="1" width="6.28515625" customWidth="1"/>
    <col min="2" max="2" width="21.85546875" customWidth="1"/>
    <col min="3" max="3" width="15.140625" customWidth="1"/>
    <col min="5" max="5" width="14.85546875" customWidth="1"/>
    <col min="6" max="6" width="13.42578125" customWidth="1"/>
    <col min="257" max="257" width="6.28515625" customWidth="1"/>
    <col min="258" max="258" width="21.85546875" customWidth="1"/>
    <col min="259" max="259" width="15.140625" customWidth="1"/>
    <col min="261" max="261" width="14.85546875" customWidth="1"/>
    <col min="262" max="262" width="13.42578125" customWidth="1"/>
    <col min="513" max="513" width="6.28515625" customWidth="1"/>
    <col min="514" max="514" width="21.85546875" customWidth="1"/>
    <col min="515" max="515" width="15.140625" customWidth="1"/>
    <col min="517" max="517" width="14.85546875" customWidth="1"/>
    <col min="518" max="518" width="13.42578125" customWidth="1"/>
    <col min="769" max="769" width="6.28515625" customWidth="1"/>
    <col min="770" max="770" width="21.85546875" customWidth="1"/>
    <col min="771" max="771" width="15.140625" customWidth="1"/>
    <col min="773" max="773" width="14.85546875" customWidth="1"/>
    <col min="774" max="774" width="13.42578125" customWidth="1"/>
    <col min="1025" max="1025" width="6.28515625" customWidth="1"/>
    <col min="1026" max="1026" width="21.85546875" customWidth="1"/>
    <col min="1027" max="1027" width="15.140625" customWidth="1"/>
    <col min="1029" max="1029" width="14.85546875" customWidth="1"/>
    <col min="1030" max="1030" width="13.42578125" customWidth="1"/>
    <col min="1281" max="1281" width="6.28515625" customWidth="1"/>
    <col min="1282" max="1282" width="21.85546875" customWidth="1"/>
    <col min="1283" max="1283" width="15.140625" customWidth="1"/>
    <col min="1285" max="1285" width="14.85546875" customWidth="1"/>
    <col min="1286" max="1286" width="13.42578125" customWidth="1"/>
    <col min="1537" max="1537" width="6.28515625" customWidth="1"/>
    <col min="1538" max="1538" width="21.85546875" customWidth="1"/>
    <col min="1539" max="1539" width="15.140625" customWidth="1"/>
    <col min="1541" max="1541" width="14.85546875" customWidth="1"/>
    <col min="1542" max="1542" width="13.42578125" customWidth="1"/>
    <col min="1793" max="1793" width="6.28515625" customWidth="1"/>
    <col min="1794" max="1794" width="21.85546875" customWidth="1"/>
    <col min="1795" max="1795" width="15.140625" customWidth="1"/>
    <col min="1797" max="1797" width="14.85546875" customWidth="1"/>
    <col min="1798" max="1798" width="13.42578125" customWidth="1"/>
    <col min="2049" max="2049" width="6.28515625" customWidth="1"/>
    <col min="2050" max="2050" width="21.85546875" customWidth="1"/>
    <col min="2051" max="2051" width="15.140625" customWidth="1"/>
    <col min="2053" max="2053" width="14.85546875" customWidth="1"/>
    <col min="2054" max="2054" width="13.42578125" customWidth="1"/>
    <col min="2305" max="2305" width="6.28515625" customWidth="1"/>
    <col min="2306" max="2306" width="21.85546875" customWidth="1"/>
    <col min="2307" max="2307" width="15.140625" customWidth="1"/>
    <col min="2309" max="2309" width="14.85546875" customWidth="1"/>
    <col min="2310" max="2310" width="13.42578125" customWidth="1"/>
    <col min="2561" max="2561" width="6.28515625" customWidth="1"/>
    <col min="2562" max="2562" width="21.85546875" customWidth="1"/>
    <col min="2563" max="2563" width="15.140625" customWidth="1"/>
    <col min="2565" max="2565" width="14.85546875" customWidth="1"/>
    <col min="2566" max="2566" width="13.42578125" customWidth="1"/>
    <col min="2817" max="2817" width="6.28515625" customWidth="1"/>
    <col min="2818" max="2818" width="21.85546875" customWidth="1"/>
    <col min="2819" max="2819" width="15.140625" customWidth="1"/>
    <col min="2821" max="2821" width="14.85546875" customWidth="1"/>
    <col min="2822" max="2822" width="13.42578125" customWidth="1"/>
    <col min="3073" max="3073" width="6.28515625" customWidth="1"/>
    <col min="3074" max="3074" width="21.85546875" customWidth="1"/>
    <col min="3075" max="3075" width="15.140625" customWidth="1"/>
    <col min="3077" max="3077" width="14.85546875" customWidth="1"/>
    <col min="3078" max="3078" width="13.42578125" customWidth="1"/>
    <col min="3329" max="3329" width="6.28515625" customWidth="1"/>
    <col min="3330" max="3330" width="21.85546875" customWidth="1"/>
    <col min="3331" max="3331" width="15.140625" customWidth="1"/>
    <col min="3333" max="3333" width="14.85546875" customWidth="1"/>
    <col min="3334" max="3334" width="13.42578125" customWidth="1"/>
    <col min="3585" max="3585" width="6.28515625" customWidth="1"/>
    <col min="3586" max="3586" width="21.85546875" customWidth="1"/>
    <col min="3587" max="3587" width="15.140625" customWidth="1"/>
    <col min="3589" max="3589" width="14.85546875" customWidth="1"/>
    <col min="3590" max="3590" width="13.42578125" customWidth="1"/>
    <col min="3841" max="3841" width="6.28515625" customWidth="1"/>
    <col min="3842" max="3842" width="21.85546875" customWidth="1"/>
    <col min="3843" max="3843" width="15.140625" customWidth="1"/>
    <col min="3845" max="3845" width="14.85546875" customWidth="1"/>
    <col min="3846" max="3846" width="13.42578125" customWidth="1"/>
    <col min="4097" max="4097" width="6.28515625" customWidth="1"/>
    <col min="4098" max="4098" width="21.85546875" customWidth="1"/>
    <col min="4099" max="4099" width="15.140625" customWidth="1"/>
    <col min="4101" max="4101" width="14.85546875" customWidth="1"/>
    <col min="4102" max="4102" width="13.42578125" customWidth="1"/>
    <col min="4353" max="4353" width="6.28515625" customWidth="1"/>
    <col min="4354" max="4354" width="21.85546875" customWidth="1"/>
    <col min="4355" max="4355" width="15.140625" customWidth="1"/>
    <col min="4357" max="4357" width="14.85546875" customWidth="1"/>
    <col min="4358" max="4358" width="13.42578125" customWidth="1"/>
    <col min="4609" max="4609" width="6.28515625" customWidth="1"/>
    <col min="4610" max="4610" width="21.85546875" customWidth="1"/>
    <col min="4611" max="4611" width="15.140625" customWidth="1"/>
    <col min="4613" max="4613" width="14.85546875" customWidth="1"/>
    <col min="4614" max="4614" width="13.42578125" customWidth="1"/>
    <col min="4865" max="4865" width="6.28515625" customWidth="1"/>
    <col min="4866" max="4866" width="21.85546875" customWidth="1"/>
    <col min="4867" max="4867" width="15.140625" customWidth="1"/>
    <col min="4869" max="4869" width="14.85546875" customWidth="1"/>
    <col min="4870" max="4870" width="13.42578125" customWidth="1"/>
    <col min="5121" max="5121" width="6.28515625" customWidth="1"/>
    <col min="5122" max="5122" width="21.85546875" customWidth="1"/>
    <col min="5123" max="5123" width="15.140625" customWidth="1"/>
    <col min="5125" max="5125" width="14.85546875" customWidth="1"/>
    <col min="5126" max="5126" width="13.42578125" customWidth="1"/>
    <col min="5377" max="5377" width="6.28515625" customWidth="1"/>
    <col min="5378" max="5378" width="21.85546875" customWidth="1"/>
    <col min="5379" max="5379" width="15.140625" customWidth="1"/>
    <col min="5381" max="5381" width="14.85546875" customWidth="1"/>
    <col min="5382" max="5382" width="13.42578125" customWidth="1"/>
    <col min="5633" max="5633" width="6.28515625" customWidth="1"/>
    <col min="5634" max="5634" width="21.85546875" customWidth="1"/>
    <col min="5635" max="5635" width="15.140625" customWidth="1"/>
    <col min="5637" max="5637" width="14.85546875" customWidth="1"/>
    <col min="5638" max="5638" width="13.42578125" customWidth="1"/>
    <col min="5889" max="5889" width="6.28515625" customWidth="1"/>
    <col min="5890" max="5890" width="21.85546875" customWidth="1"/>
    <col min="5891" max="5891" width="15.140625" customWidth="1"/>
    <col min="5893" max="5893" width="14.85546875" customWidth="1"/>
    <col min="5894" max="5894" width="13.42578125" customWidth="1"/>
    <col min="6145" max="6145" width="6.28515625" customWidth="1"/>
    <col min="6146" max="6146" width="21.85546875" customWidth="1"/>
    <col min="6147" max="6147" width="15.140625" customWidth="1"/>
    <col min="6149" max="6149" width="14.85546875" customWidth="1"/>
    <col min="6150" max="6150" width="13.42578125" customWidth="1"/>
    <col min="6401" max="6401" width="6.28515625" customWidth="1"/>
    <col min="6402" max="6402" width="21.85546875" customWidth="1"/>
    <col min="6403" max="6403" width="15.140625" customWidth="1"/>
    <col min="6405" max="6405" width="14.85546875" customWidth="1"/>
    <col min="6406" max="6406" width="13.42578125" customWidth="1"/>
    <col min="6657" max="6657" width="6.28515625" customWidth="1"/>
    <col min="6658" max="6658" width="21.85546875" customWidth="1"/>
    <col min="6659" max="6659" width="15.140625" customWidth="1"/>
    <col min="6661" max="6661" width="14.85546875" customWidth="1"/>
    <col min="6662" max="6662" width="13.42578125" customWidth="1"/>
    <col min="6913" max="6913" width="6.28515625" customWidth="1"/>
    <col min="6914" max="6914" width="21.85546875" customWidth="1"/>
    <col min="6915" max="6915" width="15.140625" customWidth="1"/>
    <col min="6917" max="6917" width="14.85546875" customWidth="1"/>
    <col min="6918" max="6918" width="13.42578125" customWidth="1"/>
    <col min="7169" max="7169" width="6.28515625" customWidth="1"/>
    <col min="7170" max="7170" width="21.85546875" customWidth="1"/>
    <col min="7171" max="7171" width="15.140625" customWidth="1"/>
    <col min="7173" max="7173" width="14.85546875" customWidth="1"/>
    <col min="7174" max="7174" width="13.42578125" customWidth="1"/>
    <col min="7425" max="7425" width="6.28515625" customWidth="1"/>
    <col min="7426" max="7426" width="21.85546875" customWidth="1"/>
    <col min="7427" max="7427" width="15.140625" customWidth="1"/>
    <col min="7429" max="7429" width="14.85546875" customWidth="1"/>
    <col min="7430" max="7430" width="13.42578125" customWidth="1"/>
    <col min="7681" max="7681" width="6.28515625" customWidth="1"/>
    <col min="7682" max="7682" width="21.85546875" customWidth="1"/>
    <col min="7683" max="7683" width="15.140625" customWidth="1"/>
    <col min="7685" max="7685" width="14.85546875" customWidth="1"/>
    <col min="7686" max="7686" width="13.42578125" customWidth="1"/>
    <col min="7937" max="7937" width="6.28515625" customWidth="1"/>
    <col min="7938" max="7938" width="21.85546875" customWidth="1"/>
    <col min="7939" max="7939" width="15.140625" customWidth="1"/>
    <col min="7941" max="7941" width="14.85546875" customWidth="1"/>
    <col min="7942" max="7942" width="13.42578125" customWidth="1"/>
    <col min="8193" max="8193" width="6.28515625" customWidth="1"/>
    <col min="8194" max="8194" width="21.85546875" customWidth="1"/>
    <col min="8195" max="8195" width="15.140625" customWidth="1"/>
    <col min="8197" max="8197" width="14.85546875" customWidth="1"/>
    <col min="8198" max="8198" width="13.42578125" customWidth="1"/>
    <col min="8449" max="8449" width="6.28515625" customWidth="1"/>
    <col min="8450" max="8450" width="21.85546875" customWidth="1"/>
    <col min="8451" max="8451" width="15.140625" customWidth="1"/>
    <col min="8453" max="8453" width="14.85546875" customWidth="1"/>
    <col min="8454" max="8454" width="13.42578125" customWidth="1"/>
    <col min="8705" max="8705" width="6.28515625" customWidth="1"/>
    <col min="8706" max="8706" width="21.85546875" customWidth="1"/>
    <col min="8707" max="8707" width="15.140625" customWidth="1"/>
    <col min="8709" max="8709" width="14.85546875" customWidth="1"/>
    <col min="8710" max="8710" width="13.42578125" customWidth="1"/>
    <col min="8961" max="8961" width="6.28515625" customWidth="1"/>
    <col min="8962" max="8962" width="21.85546875" customWidth="1"/>
    <col min="8963" max="8963" width="15.140625" customWidth="1"/>
    <col min="8965" max="8965" width="14.85546875" customWidth="1"/>
    <col min="8966" max="8966" width="13.42578125" customWidth="1"/>
    <col min="9217" max="9217" width="6.28515625" customWidth="1"/>
    <col min="9218" max="9218" width="21.85546875" customWidth="1"/>
    <col min="9219" max="9219" width="15.140625" customWidth="1"/>
    <col min="9221" max="9221" width="14.85546875" customWidth="1"/>
    <col min="9222" max="9222" width="13.42578125" customWidth="1"/>
    <col min="9473" max="9473" width="6.28515625" customWidth="1"/>
    <col min="9474" max="9474" width="21.85546875" customWidth="1"/>
    <col min="9475" max="9475" width="15.140625" customWidth="1"/>
    <col min="9477" max="9477" width="14.85546875" customWidth="1"/>
    <col min="9478" max="9478" width="13.42578125" customWidth="1"/>
    <col min="9729" max="9729" width="6.28515625" customWidth="1"/>
    <col min="9730" max="9730" width="21.85546875" customWidth="1"/>
    <col min="9731" max="9731" width="15.140625" customWidth="1"/>
    <col min="9733" max="9733" width="14.85546875" customWidth="1"/>
    <col min="9734" max="9734" width="13.42578125" customWidth="1"/>
    <col min="9985" max="9985" width="6.28515625" customWidth="1"/>
    <col min="9986" max="9986" width="21.85546875" customWidth="1"/>
    <col min="9987" max="9987" width="15.140625" customWidth="1"/>
    <col min="9989" max="9989" width="14.85546875" customWidth="1"/>
    <col min="9990" max="9990" width="13.42578125" customWidth="1"/>
    <col min="10241" max="10241" width="6.28515625" customWidth="1"/>
    <col min="10242" max="10242" width="21.85546875" customWidth="1"/>
    <col min="10243" max="10243" width="15.140625" customWidth="1"/>
    <col min="10245" max="10245" width="14.85546875" customWidth="1"/>
    <col min="10246" max="10246" width="13.42578125" customWidth="1"/>
    <col min="10497" max="10497" width="6.28515625" customWidth="1"/>
    <col min="10498" max="10498" width="21.85546875" customWidth="1"/>
    <col min="10499" max="10499" width="15.140625" customWidth="1"/>
    <col min="10501" max="10501" width="14.85546875" customWidth="1"/>
    <col min="10502" max="10502" width="13.42578125" customWidth="1"/>
    <col min="10753" max="10753" width="6.28515625" customWidth="1"/>
    <col min="10754" max="10754" width="21.85546875" customWidth="1"/>
    <col min="10755" max="10755" width="15.140625" customWidth="1"/>
    <col min="10757" max="10757" width="14.85546875" customWidth="1"/>
    <col min="10758" max="10758" width="13.42578125" customWidth="1"/>
    <col min="11009" max="11009" width="6.28515625" customWidth="1"/>
    <col min="11010" max="11010" width="21.85546875" customWidth="1"/>
    <col min="11011" max="11011" width="15.140625" customWidth="1"/>
    <col min="11013" max="11013" width="14.85546875" customWidth="1"/>
    <col min="11014" max="11014" width="13.42578125" customWidth="1"/>
    <col min="11265" max="11265" width="6.28515625" customWidth="1"/>
    <col min="11266" max="11266" width="21.85546875" customWidth="1"/>
    <col min="11267" max="11267" width="15.140625" customWidth="1"/>
    <col min="11269" max="11269" width="14.85546875" customWidth="1"/>
    <col min="11270" max="11270" width="13.42578125" customWidth="1"/>
    <col min="11521" max="11521" width="6.28515625" customWidth="1"/>
    <col min="11522" max="11522" width="21.85546875" customWidth="1"/>
    <col min="11523" max="11523" width="15.140625" customWidth="1"/>
    <col min="11525" max="11525" width="14.85546875" customWidth="1"/>
    <col min="11526" max="11526" width="13.42578125" customWidth="1"/>
    <col min="11777" max="11777" width="6.28515625" customWidth="1"/>
    <col min="11778" max="11778" width="21.85546875" customWidth="1"/>
    <col min="11779" max="11779" width="15.140625" customWidth="1"/>
    <col min="11781" max="11781" width="14.85546875" customWidth="1"/>
    <col min="11782" max="11782" width="13.42578125" customWidth="1"/>
    <col min="12033" max="12033" width="6.28515625" customWidth="1"/>
    <col min="12034" max="12034" width="21.85546875" customWidth="1"/>
    <col min="12035" max="12035" width="15.140625" customWidth="1"/>
    <col min="12037" max="12037" width="14.85546875" customWidth="1"/>
    <col min="12038" max="12038" width="13.42578125" customWidth="1"/>
    <col min="12289" max="12289" width="6.28515625" customWidth="1"/>
    <col min="12290" max="12290" width="21.85546875" customWidth="1"/>
    <col min="12291" max="12291" width="15.140625" customWidth="1"/>
    <col min="12293" max="12293" width="14.85546875" customWidth="1"/>
    <col min="12294" max="12294" width="13.42578125" customWidth="1"/>
    <col min="12545" max="12545" width="6.28515625" customWidth="1"/>
    <col min="12546" max="12546" width="21.85546875" customWidth="1"/>
    <col min="12547" max="12547" width="15.140625" customWidth="1"/>
    <col min="12549" max="12549" width="14.85546875" customWidth="1"/>
    <col min="12550" max="12550" width="13.42578125" customWidth="1"/>
    <col min="12801" max="12801" width="6.28515625" customWidth="1"/>
    <col min="12802" max="12802" width="21.85546875" customWidth="1"/>
    <col min="12803" max="12803" width="15.140625" customWidth="1"/>
    <col min="12805" max="12805" width="14.85546875" customWidth="1"/>
    <col min="12806" max="12806" width="13.42578125" customWidth="1"/>
    <col min="13057" max="13057" width="6.28515625" customWidth="1"/>
    <col min="13058" max="13058" width="21.85546875" customWidth="1"/>
    <col min="13059" max="13059" width="15.140625" customWidth="1"/>
    <col min="13061" max="13061" width="14.85546875" customWidth="1"/>
    <col min="13062" max="13062" width="13.42578125" customWidth="1"/>
    <col min="13313" max="13313" width="6.28515625" customWidth="1"/>
    <col min="13314" max="13314" width="21.85546875" customWidth="1"/>
    <col min="13315" max="13315" width="15.140625" customWidth="1"/>
    <col min="13317" max="13317" width="14.85546875" customWidth="1"/>
    <col min="13318" max="13318" width="13.42578125" customWidth="1"/>
    <col min="13569" max="13569" width="6.28515625" customWidth="1"/>
    <col min="13570" max="13570" width="21.85546875" customWidth="1"/>
    <col min="13571" max="13571" width="15.140625" customWidth="1"/>
    <col min="13573" max="13573" width="14.85546875" customWidth="1"/>
    <col min="13574" max="13574" width="13.42578125" customWidth="1"/>
    <col min="13825" max="13825" width="6.28515625" customWidth="1"/>
    <col min="13826" max="13826" width="21.85546875" customWidth="1"/>
    <col min="13827" max="13827" width="15.140625" customWidth="1"/>
    <col min="13829" max="13829" width="14.85546875" customWidth="1"/>
    <col min="13830" max="13830" width="13.42578125" customWidth="1"/>
    <col min="14081" max="14081" width="6.28515625" customWidth="1"/>
    <col min="14082" max="14082" width="21.85546875" customWidth="1"/>
    <col min="14083" max="14083" width="15.140625" customWidth="1"/>
    <col min="14085" max="14085" width="14.85546875" customWidth="1"/>
    <col min="14086" max="14086" width="13.42578125" customWidth="1"/>
    <col min="14337" max="14337" width="6.28515625" customWidth="1"/>
    <col min="14338" max="14338" width="21.85546875" customWidth="1"/>
    <col min="14339" max="14339" width="15.140625" customWidth="1"/>
    <col min="14341" max="14341" width="14.85546875" customWidth="1"/>
    <col min="14342" max="14342" width="13.42578125" customWidth="1"/>
    <col min="14593" max="14593" width="6.28515625" customWidth="1"/>
    <col min="14594" max="14594" width="21.85546875" customWidth="1"/>
    <col min="14595" max="14595" width="15.140625" customWidth="1"/>
    <col min="14597" max="14597" width="14.85546875" customWidth="1"/>
    <col min="14598" max="14598" width="13.42578125" customWidth="1"/>
    <col min="14849" max="14849" width="6.28515625" customWidth="1"/>
    <col min="14850" max="14850" width="21.85546875" customWidth="1"/>
    <col min="14851" max="14851" width="15.140625" customWidth="1"/>
    <col min="14853" max="14853" width="14.85546875" customWidth="1"/>
    <col min="14854" max="14854" width="13.42578125" customWidth="1"/>
    <col min="15105" max="15105" width="6.28515625" customWidth="1"/>
    <col min="15106" max="15106" width="21.85546875" customWidth="1"/>
    <col min="15107" max="15107" width="15.140625" customWidth="1"/>
    <col min="15109" max="15109" width="14.85546875" customWidth="1"/>
    <col min="15110" max="15110" width="13.42578125" customWidth="1"/>
    <col min="15361" max="15361" width="6.28515625" customWidth="1"/>
    <col min="15362" max="15362" width="21.85546875" customWidth="1"/>
    <col min="15363" max="15363" width="15.140625" customWidth="1"/>
    <col min="15365" max="15365" width="14.85546875" customWidth="1"/>
    <col min="15366" max="15366" width="13.42578125" customWidth="1"/>
    <col min="15617" max="15617" width="6.28515625" customWidth="1"/>
    <col min="15618" max="15618" width="21.85546875" customWidth="1"/>
    <col min="15619" max="15619" width="15.140625" customWidth="1"/>
    <col min="15621" max="15621" width="14.85546875" customWidth="1"/>
    <col min="15622" max="15622" width="13.42578125" customWidth="1"/>
    <col min="15873" max="15873" width="6.28515625" customWidth="1"/>
    <col min="15874" max="15874" width="21.85546875" customWidth="1"/>
    <col min="15875" max="15875" width="15.140625" customWidth="1"/>
    <col min="15877" max="15877" width="14.85546875" customWidth="1"/>
    <col min="15878" max="15878" width="13.42578125" customWidth="1"/>
    <col min="16129" max="16129" width="6.28515625" customWidth="1"/>
    <col min="16130" max="16130" width="21.85546875" customWidth="1"/>
    <col min="16131" max="16131" width="15.140625" customWidth="1"/>
    <col min="16133" max="16133" width="14.85546875" customWidth="1"/>
    <col min="16134" max="16134" width="13.42578125" customWidth="1"/>
  </cols>
  <sheetData>
    <row r="1" spans="1:7" x14ac:dyDescent="0.2">
      <c r="A1" s="41"/>
      <c r="B1" s="42" t="s">
        <v>42</v>
      </c>
      <c r="C1" s="41"/>
      <c r="D1" s="41"/>
      <c r="E1" s="41"/>
      <c r="F1" s="41"/>
      <c r="G1" s="43"/>
    </row>
    <row r="2" spans="1:7" x14ac:dyDescent="0.2">
      <c r="A2" s="41"/>
      <c r="B2" s="42"/>
      <c r="C2" s="41"/>
      <c r="D2" s="41"/>
      <c r="E2" s="41"/>
      <c r="F2" s="41"/>
      <c r="G2" s="43"/>
    </row>
    <row r="3" spans="1:7" x14ac:dyDescent="0.2">
      <c r="A3" s="44"/>
      <c r="B3" s="45" t="s">
        <v>1</v>
      </c>
      <c r="C3" s="45" t="s">
        <v>2</v>
      </c>
      <c r="D3" s="45" t="s">
        <v>3</v>
      </c>
      <c r="E3" s="45" t="s">
        <v>43</v>
      </c>
      <c r="F3" s="45" t="s">
        <v>44</v>
      </c>
      <c r="G3" s="46" t="s">
        <v>45</v>
      </c>
    </row>
    <row r="4" spans="1:7" ht="15" customHeight="1" x14ac:dyDescent="0.2">
      <c r="A4" s="36">
        <v>1</v>
      </c>
      <c r="B4" s="47" t="s">
        <v>46</v>
      </c>
      <c r="C4" s="47" t="s">
        <v>47</v>
      </c>
      <c r="D4" s="48" t="s">
        <v>9</v>
      </c>
      <c r="E4" s="36">
        <v>114</v>
      </c>
      <c r="F4" s="36">
        <v>30</v>
      </c>
      <c r="G4" s="49">
        <f t="shared" ref="G4:G47" si="0">(F4/30)*(E4/150)*100</f>
        <v>76</v>
      </c>
    </row>
    <row r="5" spans="1:7" ht="15" customHeight="1" x14ac:dyDescent="0.2">
      <c r="A5" s="36">
        <v>2</v>
      </c>
      <c r="B5" s="47" t="s">
        <v>48</v>
      </c>
      <c r="C5" s="47" t="s">
        <v>49</v>
      </c>
      <c r="D5" s="48" t="s">
        <v>9</v>
      </c>
      <c r="E5" s="36">
        <v>108</v>
      </c>
      <c r="F5" s="36">
        <v>30</v>
      </c>
      <c r="G5" s="50">
        <f t="shared" si="0"/>
        <v>72</v>
      </c>
    </row>
    <row r="6" spans="1:7" ht="15" customHeight="1" x14ac:dyDescent="0.2">
      <c r="A6" s="36">
        <v>3</v>
      </c>
      <c r="B6" s="47" t="s">
        <v>14</v>
      </c>
      <c r="C6" s="47" t="s">
        <v>15</v>
      </c>
      <c r="D6" s="48" t="s">
        <v>9</v>
      </c>
      <c r="E6" s="36">
        <v>104</v>
      </c>
      <c r="F6" s="36">
        <v>30</v>
      </c>
      <c r="G6" s="50">
        <f t="shared" si="0"/>
        <v>69.333333333333343</v>
      </c>
    </row>
    <row r="7" spans="1:7" ht="15" customHeight="1" x14ac:dyDescent="0.2">
      <c r="A7" s="36">
        <v>4</v>
      </c>
      <c r="B7" s="47" t="s">
        <v>16</v>
      </c>
      <c r="C7" s="47" t="s">
        <v>17</v>
      </c>
      <c r="D7" s="48" t="s">
        <v>9</v>
      </c>
      <c r="E7" s="36">
        <v>102</v>
      </c>
      <c r="F7" s="36">
        <v>29</v>
      </c>
      <c r="G7" s="50">
        <f t="shared" si="0"/>
        <v>65.733333333333348</v>
      </c>
    </row>
    <row r="8" spans="1:7" ht="15" customHeight="1" x14ac:dyDescent="0.2">
      <c r="A8" s="36">
        <v>5</v>
      </c>
      <c r="B8" s="47" t="s">
        <v>50</v>
      </c>
      <c r="C8" s="47" t="s">
        <v>27</v>
      </c>
      <c r="D8" s="48" t="s">
        <v>9</v>
      </c>
      <c r="E8" s="36">
        <v>101</v>
      </c>
      <c r="F8" s="36">
        <v>28</v>
      </c>
      <c r="G8" s="50">
        <f t="shared" si="0"/>
        <v>62.844444444444449</v>
      </c>
    </row>
    <row r="9" spans="1:7" ht="15" customHeight="1" x14ac:dyDescent="0.2">
      <c r="A9" s="36">
        <v>6</v>
      </c>
      <c r="B9" s="47" t="s">
        <v>51</v>
      </c>
      <c r="C9" s="47" t="s">
        <v>52</v>
      </c>
      <c r="D9" s="48" t="s">
        <v>9</v>
      </c>
      <c r="E9" s="36">
        <v>97</v>
      </c>
      <c r="F9" s="36">
        <v>29</v>
      </c>
      <c r="G9" s="50">
        <f t="shared" si="0"/>
        <v>62.511111111111106</v>
      </c>
    </row>
    <row r="10" spans="1:7" ht="15" customHeight="1" x14ac:dyDescent="0.2">
      <c r="A10" s="36">
        <v>7</v>
      </c>
      <c r="B10" s="47" t="s">
        <v>53</v>
      </c>
      <c r="C10" s="47" t="s">
        <v>27</v>
      </c>
      <c r="D10" s="48" t="s">
        <v>9</v>
      </c>
      <c r="E10" s="36">
        <v>96</v>
      </c>
      <c r="F10" s="36">
        <v>29</v>
      </c>
      <c r="G10" s="50">
        <f t="shared" si="0"/>
        <v>61.866666666666667</v>
      </c>
    </row>
    <row r="11" spans="1:7" ht="15" customHeight="1" x14ac:dyDescent="0.2">
      <c r="A11" s="36">
        <v>8</v>
      </c>
      <c r="B11" s="47" t="s">
        <v>54</v>
      </c>
      <c r="C11" s="47" t="s">
        <v>55</v>
      </c>
      <c r="D11" s="48" t="s">
        <v>9</v>
      </c>
      <c r="E11" s="36">
        <v>91</v>
      </c>
      <c r="F11" s="36">
        <v>30</v>
      </c>
      <c r="G11" s="50">
        <f t="shared" si="0"/>
        <v>60.666666666666671</v>
      </c>
    </row>
    <row r="12" spans="1:7" ht="15" customHeight="1" x14ac:dyDescent="0.2">
      <c r="A12" s="36">
        <v>9</v>
      </c>
      <c r="B12" s="47" t="s">
        <v>46</v>
      </c>
      <c r="C12" s="47" t="s">
        <v>56</v>
      </c>
      <c r="D12" s="48" t="s">
        <v>9</v>
      </c>
      <c r="E12" s="36">
        <v>97</v>
      </c>
      <c r="F12" s="36">
        <v>26</v>
      </c>
      <c r="G12" s="50">
        <f t="shared" si="0"/>
        <v>56.044444444444444</v>
      </c>
    </row>
    <row r="13" spans="1:7" ht="15" customHeight="1" x14ac:dyDescent="0.2">
      <c r="A13" s="36">
        <v>10</v>
      </c>
      <c r="B13" s="47" t="s">
        <v>57</v>
      </c>
      <c r="C13" s="47" t="s">
        <v>58</v>
      </c>
      <c r="D13" s="48" t="s">
        <v>9</v>
      </c>
      <c r="E13" s="36">
        <v>85</v>
      </c>
      <c r="F13" s="36">
        <v>29</v>
      </c>
      <c r="G13" s="50">
        <f t="shared" si="0"/>
        <v>54.777777777777779</v>
      </c>
    </row>
    <row r="14" spans="1:7" ht="15" customHeight="1" x14ac:dyDescent="0.2">
      <c r="A14" s="36">
        <v>11</v>
      </c>
      <c r="B14" s="47" t="s">
        <v>59</v>
      </c>
      <c r="C14" s="47" t="s">
        <v>60</v>
      </c>
      <c r="D14" s="48" t="s">
        <v>9</v>
      </c>
      <c r="E14" s="36">
        <v>86</v>
      </c>
      <c r="F14" s="36">
        <v>28</v>
      </c>
      <c r="G14" s="50">
        <f t="shared" si="0"/>
        <v>53.511111111111106</v>
      </c>
    </row>
    <row r="15" spans="1:7" ht="15" customHeight="1" x14ac:dyDescent="0.2">
      <c r="A15" s="51">
        <v>12</v>
      </c>
      <c r="B15" s="47" t="s">
        <v>20</v>
      </c>
      <c r="C15" s="47" t="s">
        <v>61</v>
      </c>
      <c r="D15" s="48" t="s">
        <v>9</v>
      </c>
      <c r="E15" s="36">
        <v>87</v>
      </c>
      <c r="F15" s="36">
        <v>27</v>
      </c>
      <c r="G15" s="50">
        <f t="shared" si="0"/>
        <v>52.2</v>
      </c>
    </row>
    <row r="16" spans="1:7" ht="15" customHeight="1" x14ac:dyDescent="0.2">
      <c r="A16" s="51">
        <v>12</v>
      </c>
      <c r="B16" s="47" t="s">
        <v>32</v>
      </c>
      <c r="C16" s="47" t="s">
        <v>62</v>
      </c>
      <c r="D16" s="48" t="s">
        <v>9</v>
      </c>
      <c r="E16" s="36">
        <v>81</v>
      </c>
      <c r="F16" s="36">
        <v>29</v>
      </c>
      <c r="G16" s="50">
        <f t="shared" si="0"/>
        <v>52.2</v>
      </c>
    </row>
    <row r="17" spans="1:7" ht="15" customHeight="1" x14ac:dyDescent="0.2">
      <c r="A17" s="51">
        <v>12</v>
      </c>
      <c r="B17" s="47" t="s">
        <v>63</v>
      </c>
      <c r="C17" s="47" t="s">
        <v>64</v>
      </c>
      <c r="D17" s="48" t="s">
        <v>9</v>
      </c>
      <c r="E17" s="36">
        <v>81</v>
      </c>
      <c r="F17" s="36">
        <v>29</v>
      </c>
      <c r="G17" s="50">
        <f t="shared" si="0"/>
        <v>52.2</v>
      </c>
    </row>
    <row r="18" spans="1:7" ht="15" customHeight="1" x14ac:dyDescent="0.2">
      <c r="A18" s="36">
        <v>15</v>
      </c>
      <c r="B18" s="47" t="s">
        <v>65</v>
      </c>
      <c r="C18" s="47" t="s">
        <v>66</v>
      </c>
      <c r="D18" s="48" t="s">
        <v>9</v>
      </c>
      <c r="E18" s="36">
        <v>85</v>
      </c>
      <c r="F18" s="36">
        <v>27</v>
      </c>
      <c r="G18" s="50">
        <f t="shared" si="0"/>
        <v>51</v>
      </c>
    </row>
    <row r="19" spans="1:7" ht="15" customHeight="1" x14ac:dyDescent="0.2">
      <c r="A19" s="36">
        <v>16</v>
      </c>
      <c r="B19" s="47" t="s">
        <v>67</v>
      </c>
      <c r="C19" s="47" t="s">
        <v>68</v>
      </c>
      <c r="D19" s="48" t="s">
        <v>9</v>
      </c>
      <c r="E19" s="36">
        <v>84</v>
      </c>
      <c r="F19" s="36">
        <v>27</v>
      </c>
      <c r="G19" s="50">
        <f t="shared" si="0"/>
        <v>50.400000000000013</v>
      </c>
    </row>
    <row r="20" spans="1:7" ht="15" customHeight="1" x14ac:dyDescent="0.2">
      <c r="A20" s="36">
        <v>17</v>
      </c>
      <c r="B20" s="47" t="s">
        <v>22</v>
      </c>
      <c r="C20" s="47" t="s">
        <v>69</v>
      </c>
      <c r="D20" s="48" t="s">
        <v>9</v>
      </c>
      <c r="E20" s="36">
        <v>87</v>
      </c>
      <c r="F20" s="36">
        <v>26</v>
      </c>
      <c r="G20" s="50">
        <f t="shared" si="0"/>
        <v>50.266666666666659</v>
      </c>
    </row>
    <row r="21" spans="1:7" ht="15" customHeight="1" x14ac:dyDescent="0.2">
      <c r="A21" s="36">
        <v>18</v>
      </c>
      <c r="B21" s="47" t="s">
        <v>70</v>
      </c>
      <c r="C21" s="47" t="s">
        <v>71</v>
      </c>
      <c r="D21" s="48" t="s">
        <v>9</v>
      </c>
      <c r="E21" s="36">
        <v>83</v>
      </c>
      <c r="F21" s="36">
        <v>27</v>
      </c>
      <c r="G21" s="50">
        <f t="shared" si="0"/>
        <v>49.8</v>
      </c>
    </row>
    <row r="22" spans="1:7" ht="15" customHeight="1" x14ac:dyDescent="0.2">
      <c r="A22" s="36">
        <v>19</v>
      </c>
      <c r="B22" s="47" t="s">
        <v>30</v>
      </c>
      <c r="C22" s="47" t="s">
        <v>72</v>
      </c>
      <c r="D22" s="48" t="s">
        <v>9</v>
      </c>
      <c r="E22" s="36">
        <v>84</v>
      </c>
      <c r="F22" s="36">
        <v>26</v>
      </c>
      <c r="G22" s="50">
        <f t="shared" si="0"/>
        <v>48.533333333333339</v>
      </c>
    </row>
    <row r="23" spans="1:7" ht="15" customHeight="1" x14ac:dyDescent="0.2">
      <c r="A23" s="36">
        <v>20</v>
      </c>
      <c r="B23" s="47" t="s">
        <v>73</v>
      </c>
      <c r="C23" s="47" t="s">
        <v>74</v>
      </c>
      <c r="D23" s="48" t="s">
        <v>9</v>
      </c>
      <c r="E23" s="36">
        <v>73</v>
      </c>
      <c r="F23" s="36">
        <v>27</v>
      </c>
      <c r="G23" s="50">
        <f t="shared" si="0"/>
        <v>43.800000000000004</v>
      </c>
    </row>
    <row r="24" spans="1:7" ht="15" customHeight="1" x14ac:dyDescent="0.2">
      <c r="A24" s="36">
        <v>21</v>
      </c>
      <c r="B24" s="47" t="s">
        <v>75</v>
      </c>
      <c r="C24" s="47" t="s">
        <v>39</v>
      </c>
      <c r="D24" s="48" t="s">
        <v>9</v>
      </c>
      <c r="E24" s="36">
        <v>77</v>
      </c>
      <c r="F24" s="36">
        <v>25</v>
      </c>
      <c r="G24" s="50">
        <f t="shared" si="0"/>
        <v>42.777777777777779</v>
      </c>
    </row>
    <row r="25" spans="1:7" ht="15" customHeight="1" x14ac:dyDescent="0.2">
      <c r="A25" s="51">
        <v>22</v>
      </c>
      <c r="B25" s="47" t="s">
        <v>18</v>
      </c>
      <c r="C25" s="47" t="s">
        <v>19</v>
      </c>
      <c r="D25" s="48" t="s">
        <v>10</v>
      </c>
      <c r="E25" s="36">
        <v>75</v>
      </c>
      <c r="F25" s="36">
        <v>24</v>
      </c>
      <c r="G25" s="50">
        <f t="shared" si="0"/>
        <v>40</v>
      </c>
    </row>
    <row r="26" spans="1:7" ht="15" customHeight="1" x14ac:dyDescent="0.2">
      <c r="A26" s="51">
        <v>22</v>
      </c>
      <c r="B26" s="47" t="s">
        <v>20</v>
      </c>
      <c r="C26" s="47" t="s">
        <v>21</v>
      </c>
      <c r="D26" s="48" t="s">
        <v>10</v>
      </c>
      <c r="E26" s="36">
        <v>75</v>
      </c>
      <c r="F26" s="36">
        <v>24</v>
      </c>
      <c r="G26" s="50">
        <f t="shared" si="0"/>
        <v>40</v>
      </c>
    </row>
    <row r="27" spans="1:7" ht="15" customHeight="1" x14ac:dyDescent="0.2">
      <c r="A27" s="36">
        <v>24</v>
      </c>
      <c r="B27" s="47" t="s">
        <v>22</v>
      </c>
      <c r="C27" s="47" t="s">
        <v>23</v>
      </c>
      <c r="D27" s="48" t="s">
        <v>9</v>
      </c>
      <c r="E27" s="36">
        <v>68</v>
      </c>
      <c r="F27" s="36">
        <v>26</v>
      </c>
      <c r="G27" s="50">
        <f t="shared" si="0"/>
        <v>39.288888888888891</v>
      </c>
    </row>
    <row r="28" spans="1:7" ht="15" customHeight="1" x14ac:dyDescent="0.2">
      <c r="A28" s="36">
        <v>25</v>
      </c>
      <c r="B28" s="47" t="s">
        <v>24</v>
      </c>
      <c r="C28" s="47" t="s">
        <v>25</v>
      </c>
      <c r="D28" s="48" t="s">
        <v>10</v>
      </c>
      <c r="E28" s="36">
        <v>67</v>
      </c>
      <c r="F28" s="36">
        <v>26</v>
      </c>
      <c r="G28" s="50">
        <f t="shared" si="0"/>
        <v>38.711111111111116</v>
      </c>
    </row>
    <row r="29" spans="1:7" ht="15" customHeight="1" x14ac:dyDescent="0.2">
      <c r="A29" s="36">
        <v>26</v>
      </c>
      <c r="B29" s="47" t="s">
        <v>26</v>
      </c>
      <c r="C29" s="47" t="s">
        <v>27</v>
      </c>
      <c r="D29" s="48" t="s">
        <v>9</v>
      </c>
      <c r="E29" s="36">
        <v>67</v>
      </c>
      <c r="F29" s="36">
        <v>25</v>
      </c>
      <c r="G29" s="50">
        <f t="shared" si="0"/>
        <v>37.222222222222221</v>
      </c>
    </row>
    <row r="30" spans="1:7" ht="15" customHeight="1" x14ac:dyDescent="0.2">
      <c r="A30" s="36">
        <v>27</v>
      </c>
      <c r="B30" s="47" t="s">
        <v>28</v>
      </c>
      <c r="C30" s="47" t="s">
        <v>29</v>
      </c>
      <c r="D30" s="48" t="s">
        <v>10</v>
      </c>
      <c r="E30" s="36">
        <v>68</v>
      </c>
      <c r="F30" s="36">
        <v>24</v>
      </c>
      <c r="G30" s="50">
        <f t="shared" si="0"/>
        <v>36.266666666666666</v>
      </c>
    </row>
    <row r="31" spans="1:7" ht="15" customHeight="1" x14ac:dyDescent="0.2">
      <c r="A31" s="36">
        <v>28</v>
      </c>
      <c r="B31" s="47" t="s">
        <v>76</v>
      </c>
      <c r="C31" s="47" t="s">
        <v>77</v>
      </c>
      <c r="D31" s="48" t="s">
        <v>10</v>
      </c>
      <c r="E31" s="36">
        <v>67</v>
      </c>
      <c r="F31" s="36">
        <v>22</v>
      </c>
      <c r="G31" s="50">
        <f t="shared" si="0"/>
        <v>32.755555555555553</v>
      </c>
    </row>
    <row r="32" spans="1:7" ht="15" customHeight="1" x14ac:dyDescent="0.2">
      <c r="A32" s="36">
        <v>29</v>
      </c>
      <c r="B32" s="47" t="s">
        <v>78</v>
      </c>
      <c r="C32" s="47" t="s">
        <v>29</v>
      </c>
      <c r="D32" s="48" t="s">
        <v>10</v>
      </c>
      <c r="E32" s="36">
        <v>67</v>
      </c>
      <c r="F32" s="36">
        <v>21</v>
      </c>
      <c r="G32" s="50">
        <f t="shared" si="0"/>
        <v>31.266666666666666</v>
      </c>
    </row>
    <row r="33" spans="1:7" ht="15" customHeight="1" x14ac:dyDescent="0.2">
      <c r="A33" s="36">
        <v>30</v>
      </c>
      <c r="B33" s="47" t="s">
        <v>22</v>
      </c>
      <c r="C33" s="47" t="s">
        <v>79</v>
      </c>
      <c r="D33" s="48" t="s">
        <v>9</v>
      </c>
      <c r="E33" s="36">
        <v>60</v>
      </c>
      <c r="F33" s="36">
        <v>22</v>
      </c>
      <c r="G33" s="50">
        <f t="shared" si="0"/>
        <v>29.333333333333332</v>
      </c>
    </row>
    <row r="34" spans="1:7" ht="15" customHeight="1" x14ac:dyDescent="0.2">
      <c r="A34" s="36">
        <v>31</v>
      </c>
      <c r="B34" s="47" t="s">
        <v>65</v>
      </c>
      <c r="C34" s="47" t="s">
        <v>80</v>
      </c>
      <c r="D34" s="48" t="s">
        <v>9</v>
      </c>
      <c r="E34" s="36">
        <v>57</v>
      </c>
      <c r="F34" s="36">
        <v>21</v>
      </c>
      <c r="G34" s="50">
        <f t="shared" si="0"/>
        <v>26.599999999999994</v>
      </c>
    </row>
    <row r="35" spans="1:7" ht="15" customHeight="1" x14ac:dyDescent="0.2">
      <c r="A35" s="36">
        <v>32</v>
      </c>
      <c r="B35" s="47" t="s">
        <v>50</v>
      </c>
      <c r="C35" s="47" t="s">
        <v>81</v>
      </c>
      <c r="D35" s="48" t="s">
        <v>9</v>
      </c>
      <c r="E35" s="36">
        <v>53</v>
      </c>
      <c r="F35" s="36">
        <v>18</v>
      </c>
      <c r="G35" s="50">
        <f t="shared" si="0"/>
        <v>21.2</v>
      </c>
    </row>
    <row r="36" spans="1:7" ht="15" customHeight="1" x14ac:dyDescent="0.2">
      <c r="A36" s="36">
        <v>33</v>
      </c>
      <c r="B36" s="47" t="s">
        <v>32</v>
      </c>
      <c r="C36" s="47" t="s">
        <v>82</v>
      </c>
      <c r="D36" s="48" t="s">
        <v>10</v>
      </c>
      <c r="E36" s="36">
        <v>47</v>
      </c>
      <c r="F36" s="36">
        <v>17</v>
      </c>
      <c r="G36" s="50">
        <f t="shared" si="0"/>
        <v>17.755555555555556</v>
      </c>
    </row>
    <row r="37" spans="1:7" ht="15" customHeight="1" x14ac:dyDescent="0.2">
      <c r="A37" s="36">
        <v>34</v>
      </c>
      <c r="B37" s="47" t="s">
        <v>53</v>
      </c>
      <c r="C37" s="47" t="s">
        <v>83</v>
      </c>
      <c r="D37" s="48" t="s">
        <v>9</v>
      </c>
      <c r="E37" s="36">
        <v>41</v>
      </c>
      <c r="F37" s="36">
        <v>18</v>
      </c>
      <c r="G37" s="50">
        <f t="shared" si="0"/>
        <v>16.399999999999999</v>
      </c>
    </row>
    <row r="38" spans="1:7" ht="15" customHeight="1" x14ac:dyDescent="0.2">
      <c r="A38" s="36">
        <v>35</v>
      </c>
      <c r="B38" s="47" t="s">
        <v>84</v>
      </c>
      <c r="C38" s="47" t="s">
        <v>85</v>
      </c>
      <c r="D38" s="48" t="s">
        <v>10</v>
      </c>
      <c r="E38" s="36">
        <v>42</v>
      </c>
      <c r="F38" s="36">
        <v>17</v>
      </c>
      <c r="G38" s="50">
        <f t="shared" si="0"/>
        <v>15.866666666666667</v>
      </c>
    </row>
    <row r="39" spans="1:7" ht="15" customHeight="1" x14ac:dyDescent="0.2">
      <c r="A39" s="36">
        <v>36</v>
      </c>
      <c r="B39" s="47" t="s">
        <v>30</v>
      </c>
      <c r="C39" s="47" t="s">
        <v>86</v>
      </c>
      <c r="D39" s="48" t="s">
        <v>10</v>
      </c>
      <c r="E39" s="36">
        <v>38</v>
      </c>
      <c r="F39" s="36">
        <v>18</v>
      </c>
      <c r="G39" s="50">
        <f t="shared" si="0"/>
        <v>15.2</v>
      </c>
    </row>
    <row r="40" spans="1:7" ht="15" customHeight="1" x14ac:dyDescent="0.2">
      <c r="A40" s="36">
        <v>37</v>
      </c>
      <c r="B40" s="47" t="s">
        <v>70</v>
      </c>
      <c r="C40" s="47" t="s">
        <v>87</v>
      </c>
      <c r="D40" s="48" t="s">
        <v>10</v>
      </c>
      <c r="E40" s="36">
        <v>36</v>
      </c>
      <c r="F40" s="36">
        <v>16</v>
      </c>
      <c r="G40" s="50">
        <f t="shared" si="0"/>
        <v>12.8</v>
      </c>
    </row>
    <row r="41" spans="1:7" ht="15" customHeight="1" x14ac:dyDescent="0.2">
      <c r="A41" s="36">
        <v>38</v>
      </c>
      <c r="B41" s="47" t="s">
        <v>75</v>
      </c>
      <c r="C41" s="47" t="s">
        <v>88</v>
      </c>
      <c r="D41" s="48" t="s">
        <v>10</v>
      </c>
      <c r="E41" s="36">
        <v>30</v>
      </c>
      <c r="F41" s="36">
        <v>12</v>
      </c>
      <c r="G41" s="50">
        <f t="shared" si="0"/>
        <v>8.0000000000000018</v>
      </c>
    </row>
    <row r="42" spans="1:7" ht="15" customHeight="1" x14ac:dyDescent="0.2">
      <c r="A42" s="36">
        <v>39</v>
      </c>
      <c r="B42" s="47" t="s">
        <v>89</v>
      </c>
      <c r="C42" s="47" t="s">
        <v>90</v>
      </c>
      <c r="D42" s="48" t="s">
        <v>10</v>
      </c>
      <c r="E42" s="36">
        <v>26</v>
      </c>
      <c r="F42" s="36">
        <v>11</v>
      </c>
      <c r="G42" s="50">
        <f t="shared" si="0"/>
        <v>6.3555555555555561</v>
      </c>
    </row>
    <row r="43" spans="1:7" ht="15" customHeight="1" x14ac:dyDescent="0.2">
      <c r="A43" s="36">
        <v>40</v>
      </c>
      <c r="B43" s="47" t="s">
        <v>53</v>
      </c>
      <c r="C43" s="47" t="s">
        <v>91</v>
      </c>
      <c r="D43" s="48" t="s">
        <v>10</v>
      </c>
      <c r="E43" s="36">
        <v>25</v>
      </c>
      <c r="F43" s="36">
        <v>11</v>
      </c>
      <c r="G43" s="50">
        <f t="shared" si="0"/>
        <v>6.1111111111111098</v>
      </c>
    </row>
    <row r="44" spans="1:7" ht="15" customHeight="1" x14ac:dyDescent="0.2">
      <c r="A44" s="36">
        <v>41</v>
      </c>
      <c r="B44" s="47" t="s">
        <v>57</v>
      </c>
      <c r="C44" s="47" t="s">
        <v>92</v>
      </c>
      <c r="D44" s="48" t="s">
        <v>10</v>
      </c>
      <c r="E44" s="36">
        <v>22</v>
      </c>
      <c r="F44" s="36">
        <v>10</v>
      </c>
      <c r="G44" s="50">
        <f t="shared" si="0"/>
        <v>4.8888888888888884</v>
      </c>
    </row>
    <row r="45" spans="1:7" ht="15" customHeight="1" x14ac:dyDescent="0.2">
      <c r="A45" s="36">
        <v>1</v>
      </c>
      <c r="B45" s="47" t="s">
        <v>30</v>
      </c>
      <c r="C45" s="47" t="s">
        <v>31</v>
      </c>
      <c r="D45" s="36" t="s">
        <v>11</v>
      </c>
      <c r="E45" s="36">
        <v>52</v>
      </c>
      <c r="F45" s="36">
        <v>18</v>
      </c>
      <c r="G45" s="50">
        <f t="shared" si="0"/>
        <v>20.8</v>
      </c>
    </row>
    <row r="46" spans="1:7" ht="15" customHeight="1" x14ac:dyDescent="0.2">
      <c r="A46" s="36">
        <v>2</v>
      </c>
      <c r="B46" s="47" t="s">
        <v>32</v>
      </c>
      <c r="C46" s="47" t="s">
        <v>33</v>
      </c>
      <c r="D46" s="36" t="s">
        <v>11</v>
      </c>
      <c r="E46" s="36">
        <v>49</v>
      </c>
      <c r="F46" s="36">
        <v>19</v>
      </c>
      <c r="G46" s="50">
        <f t="shared" si="0"/>
        <v>20.688888888888886</v>
      </c>
    </row>
    <row r="47" spans="1:7" ht="15" customHeight="1" x14ac:dyDescent="0.2">
      <c r="A47" s="36">
        <v>3</v>
      </c>
      <c r="B47" s="47" t="s">
        <v>14</v>
      </c>
      <c r="C47" s="47" t="s">
        <v>93</v>
      </c>
      <c r="D47" s="36" t="s">
        <v>11</v>
      </c>
      <c r="E47" s="36">
        <v>29</v>
      </c>
      <c r="F47" s="36">
        <v>14</v>
      </c>
      <c r="G47" s="50">
        <f t="shared" si="0"/>
        <v>9.0222222222222221</v>
      </c>
    </row>
  </sheetData>
  <pageMargins left="0.78740157499999996" right="0.78740157499999996" top="0.984251969" bottom="0.984251969" header="0.4921259845" footer="0.4921259845"/>
  <pageSetup paperSize="9" scale="92" orientation="portrait" r:id="rId1"/>
  <headerFooter alignWithMargins="0">
    <oddHeader>&amp;LAnnexe 4 exemple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4</vt:i4>
      </vt:variant>
    </vt:vector>
  </HeadingPairs>
  <TitlesOfParts>
    <vt:vector size="9" baseType="lpstr">
      <vt:lpstr>ARC</vt:lpstr>
      <vt:lpstr>PROPULSEUR</vt:lpstr>
      <vt:lpstr>Exemp propu</vt:lpstr>
      <vt:lpstr>exemple</vt:lpstr>
      <vt:lpstr>Feuil2</vt:lpstr>
      <vt:lpstr>ARC!Zone_d_impression</vt:lpstr>
      <vt:lpstr>'Exemp propu'!Zone_d_impression</vt:lpstr>
      <vt:lpstr>exemple!Zone_d_impression</vt:lpstr>
      <vt:lpstr>PROPULSEUR!Zone_d_impression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virginie</dc:creator>
  <cp:lastModifiedBy>Jean-Jacques Durancet</cp:lastModifiedBy>
  <cp:lastPrinted>2019-06-02T21:54:04Z</cp:lastPrinted>
  <dcterms:created xsi:type="dcterms:W3CDTF">2019-03-09T20:47:39Z</dcterms:created>
  <dcterms:modified xsi:type="dcterms:W3CDTF">2025-05-22T12:16:36Z</dcterms:modified>
</cp:coreProperties>
</file>